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0" yWindow="1785" windowWidth="15360" windowHeight="8550"/>
  </bookViews>
  <sheets>
    <sheet name="Arbeidsbok" sheetId="1" r:id="rId1"/>
    <sheet name="Resultatregnskap og balanse" sheetId="2" r:id="rId2"/>
    <sheet name="Saldoliste" sheetId="3" r:id="rId3"/>
  </sheets>
  <definedNames>
    <definedName name="_xlnm.Print_Titles" localSheetId="0">Arbeidsbok!$A:$C,Arbeidsbok!$1:$4</definedName>
  </definedNames>
  <calcPr calcId="145621" fullCalcOnLoad="1"/>
</workbook>
</file>

<file path=xl/calcChain.xml><?xml version="1.0" encoding="utf-8"?>
<calcChain xmlns="http://schemas.openxmlformats.org/spreadsheetml/2006/main">
  <c r="D16" i="3" l="1"/>
  <c r="D15" i="3"/>
  <c r="D14" i="3"/>
  <c r="D13" i="3"/>
  <c r="D12" i="3"/>
  <c r="D7" i="3"/>
  <c r="D5" i="3"/>
  <c r="D4" i="3"/>
  <c r="D2" i="3"/>
  <c r="D3" i="3"/>
  <c r="D17" i="3" l="1"/>
  <c r="B17" i="3" l="1"/>
  <c r="B7" i="3"/>
  <c r="AN19" i="1"/>
  <c r="AK35" i="1"/>
  <c r="AN17" i="1"/>
  <c r="AN11" i="1"/>
  <c r="AN5" i="1"/>
  <c r="AN16" i="1"/>
  <c r="AN28" i="1"/>
  <c r="V35" i="1"/>
  <c r="V36" i="1"/>
  <c r="V61" i="1"/>
  <c r="W35" i="1"/>
  <c r="W36" i="1"/>
  <c r="W61" i="1"/>
  <c r="X35" i="1"/>
  <c r="X36" i="1"/>
  <c r="X61" i="1"/>
  <c r="Y63" i="1" s="1"/>
  <c r="E10" i="2" s="1"/>
  <c r="Y35" i="1"/>
  <c r="Y36" i="1"/>
  <c r="Y61" i="1"/>
  <c r="D35" i="1"/>
  <c r="D36" i="1"/>
  <c r="D61" i="1" s="1"/>
  <c r="D65" i="1" s="1"/>
  <c r="F35" i="1"/>
  <c r="F36" i="1" s="1"/>
  <c r="F61" i="1" s="1"/>
  <c r="J35" i="1"/>
  <c r="J36" i="1"/>
  <c r="J61" i="1"/>
  <c r="K62" i="1"/>
  <c r="E25" i="2"/>
  <c r="L35" i="1"/>
  <c r="L36" i="1"/>
  <c r="L61" i="1"/>
  <c r="N35" i="1"/>
  <c r="N36" i="1"/>
  <c r="N61" i="1"/>
  <c r="P35" i="1"/>
  <c r="P36" i="1"/>
  <c r="P61" i="1"/>
  <c r="R35" i="1"/>
  <c r="R36" i="1" s="1"/>
  <c r="R61" i="1" s="1"/>
  <c r="T35" i="1"/>
  <c r="T36" i="1"/>
  <c r="T61" i="1"/>
  <c r="Z35" i="1"/>
  <c r="Z36" i="1" s="1"/>
  <c r="Z61" i="1" s="1"/>
  <c r="AA63" i="1" s="1"/>
  <c r="E11" i="2" s="1"/>
  <c r="AB35" i="1"/>
  <c r="AB36" i="1" s="1"/>
  <c r="AB61" i="1" s="1"/>
  <c r="AC63" i="1" s="1"/>
  <c r="AD35" i="1"/>
  <c r="AD36" i="1"/>
  <c r="AD61" i="1"/>
  <c r="AF35" i="1"/>
  <c r="AF36" i="1"/>
  <c r="AF61" i="1"/>
  <c r="AG63" i="1"/>
  <c r="AH35" i="1"/>
  <c r="AH36" i="1"/>
  <c r="AH61" i="1" s="1"/>
  <c r="AI63" i="1" s="1"/>
  <c r="AJ35" i="1"/>
  <c r="AJ36" i="1"/>
  <c r="AJ61" i="1"/>
  <c r="AL35" i="1"/>
  <c r="AL36" i="1"/>
  <c r="AL61" i="1"/>
  <c r="AM63" i="1"/>
  <c r="E35" i="1"/>
  <c r="E36" i="1" s="1"/>
  <c r="E61" i="1" s="1"/>
  <c r="G35" i="1"/>
  <c r="G36" i="1" s="1"/>
  <c r="G61" i="1" s="1"/>
  <c r="F66" i="1" s="1"/>
  <c r="K35" i="1"/>
  <c r="K36" i="1"/>
  <c r="K61" i="1"/>
  <c r="M35" i="1"/>
  <c r="M36" i="1"/>
  <c r="M61" i="1" s="1"/>
  <c r="L62" i="1" s="1"/>
  <c r="E39" i="2" s="1"/>
  <c r="O35" i="1"/>
  <c r="O36" i="1"/>
  <c r="O61" i="1"/>
  <c r="Q35" i="1"/>
  <c r="Q36" i="1"/>
  <c r="Q61" i="1"/>
  <c r="S35" i="1"/>
  <c r="S36" i="1" s="1"/>
  <c r="S61" i="1" s="1"/>
  <c r="U35" i="1"/>
  <c r="U36" i="1" s="1"/>
  <c r="U61" i="1" s="1"/>
  <c r="T63" i="1" s="1"/>
  <c r="E6" i="2" s="1"/>
  <c r="AA35" i="1"/>
  <c r="AA36" i="1"/>
  <c r="AA61" i="1"/>
  <c r="AC35" i="1"/>
  <c r="AC36" i="1"/>
  <c r="AC61" i="1"/>
  <c r="AE35" i="1"/>
  <c r="AE36" i="1"/>
  <c r="AE61" i="1"/>
  <c r="AG35" i="1"/>
  <c r="AG36" i="1"/>
  <c r="AG61" i="1"/>
  <c r="AI35" i="1"/>
  <c r="AI36" i="1"/>
  <c r="AI61" i="1"/>
  <c r="AM35" i="1"/>
  <c r="AM36" i="1"/>
  <c r="AM61" i="1"/>
  <c r="H35" i="1"/>
  <c r="H36" i="1" s="1"/>
  <c r="H61" i="1" s="1"/>
  <c r="I35" i="1"/>
  <c r="I36" i="1" s="1"/>
  <c r="I61" i="1" s="1"/>
  <c r="H66" i="1" s="1"/>
  <c r="AK36" i="1"/>
  <c r="AK61" i="1"/>
  <c r="AN12" i="1"/>
  <c r="AN6" i="1"/>
  <c r="AN7" i="1"/>
  <c r="AN8" i="1"/>
  <c r="AN9" i="1"/>
  <c r="AN10" i="1"/>
  <c r="AN13" i="1"/>
  <c r="AN14" i="1"/>
  <c r="AN15" i="1"/>
  <c r="AN18" i="1"/>
  <c r="AN20" i="1"/>
  <c r="AN21" i="1"/>
  <c r="AN22" i="1"/>
  <c r="AN23" i="1"/>
  <c r="AN24" i="1"/>
  <c r="AN25" i="1"/>
  <c r="AN26" i="1"/>
  <c r="AN27" i="1"/>
  <c r="AN29" i="1"/>
  <c r="AN30" i="1"/>
  <c r="AN31" i="1"/>
  <c r="AN32" i="1"/>
  <c r="AN33" i="1"/>
  <c r="AN34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E63" i="1"/>
  <c r="P62" i="1"/>
  <c r="E45" i="2"/>
  <c r="AK63" i="1"/>
  <c r="V63" i="1"/>
  <c r="E7" i="2"/>
  <c r="E12" i="2" l="1"/>
  <c r="E13" i="2" s="1"/>
  <c r="E8" i="2"/>
  <c r="D66" i="1"/>
  <c r="D67" i="1" s="1"/>
  <c r="E29" i="2" s="1"/>
  <c r="E62" i="1"/>
  <c r="R62" i="1"/>
  <c r="E46" i="2" s="1"/>
  <c r="E47" i="2" s="1"/>
  <c r="I62" i="1"/>
  <c r="H65" i="1"/>
  <c r="H67" i="1" s="1"/>
  <c r="E32" i="2" s="1"/>
  <c r="G62" i="1"/>
  <c r="F65" i="1"/>
  <c r="F67" i="1" s="1"/>
  <c r="E28" i="2" s="1"/>
  <c r="AN35" i="1"/>
  <c r="AN36" i="1"/>
  <c r="AN61" i="1"/>
  <c r="E15" i="2" l="1"/>
  <c r="E17" i="2" s="1"/>
  <c r="E40" i="2" s="1"/>
  <c r="E42" i="2" s="1"/>
  <c r="E49" i="2" s="1"/>
  <c r="E30" i="2"/>
  <c r="E35" i="2" s="1"/>
  <c r="AN64" i="1"/>
</calcChain>
</file>

<file path=xl/comments1.xml><?xml version="1.0" encoding="utf-8"?>
<comments xmlns="http://schemas.openxmlformats.org/spreadsheetml/2006/main">
  <authors>
    <author>kjorgensen</author>
  </authors>
  <commentList>
    <comment ref="E17" authorId="0">
      <text>
        <r>
          <rPr>
            <b/>
            <sz val="8"/>
            <color indexed="81"/>
            <rFont val="Tahoma"/>
            <family val="2"/>
          </rPr>
          <t xml:space="preserve">Etter at perioden er over, skal dette tallet (i celle E17) føres inn i balansen på følgende måte:  
- Positivt tall (overskudd) føres til Opptjent egenkapital 
- Negativt tall (underskudd) føres til Udekket tap
 </t>
        </r>
      </text>
    </comment>
  </commentList>
</comments>
</file>

<file path=xl/sharedStrings.xml><?xml version="1.0" encoding="utf-8"?>
<sst xmlns="http://schemas.openxmlformats.org/spreadsheetml/2006/main" count="231" uniqueCount="159">
  <si>
    <t>Bank</t>
  </si>
  <si>
    <t>D</t>
  </si>
  <si>
    <t>K</t>
  </si>
  <si>
    <t>Sum</t>
  </si>
  <si>
    <t>Overført</t>
  </si>
  <si>
    <t>Sumkontroll</t>
  </si>
  <si>
    <t>Kasse</t>
  </si>
  <si>
    <t>Dato</t>
  </si>
  <si>
    <t>Beholdn.01.01.01.</t>
  </si>
  <si>
    <t>Inn</t>
  </si>
  <si>
    <t>Ut</t>
  </si>
  <si>
    <t>Ber beholdn.31.12.01</t>
  </si>
  <si>
    <t>Saldo bank</t>
  </si>
  <si>
    <t>Salgsinntekter</t>
  </si>
  <si>
    <t>Bilagsnummer</t>
  </si>
  <si>
    <t>Egenkapital</t>
  </si>
  <si>
    <t>Regnskap for:</t>
  </si>
  <si>
    <t>Balanse</t>
  </si>
  <si>
    <t>Overføres balanse</t>
  </si>
  <si>
    <t>Varebeholdning</t>
  </si>
  <si>
    <t>Innskutt egenkapital</t>
  </si>
  <si>
    <t>Opptjent egenkapital</t>
  </si>
  <si>
    <t>Leverandørgjeld</t>
  </si>
  <si>
    <t>Varekostnader</t>
  </si>
  <si>
    <t>Lønn</t>
  </si>
  <si>
    <t>Kontorrekvisita</t>
  </si>
  <si>
    <t>Markedsføring</t>
  </si>
  <si>
    <t>Reiseutgifter</t>
  </si>
  <si>
    <t>Diverse utgifter</t>
  </si>
  <si>
    <t>Tekst</t>
  </si>
  <si>
    <t>Overføres resultatregnskap</t>
  </si>
  <si>
    <t xml:space="preserve">Resultatregnskap </t>
  </si>
  <si>
    <t>Lønnskostnader</t>
  </si>
  <si>
    <t>Annen driftskostnad</t>
  </si>
  <si>
    <t>Sum driftskostnader</t>
  </si>
  <si>
    <t>Driftsresultat</t>
  </si>
  <si>
    <t>Årsresultat</t>
  </si>
  <si>
    <t>Eiendeler</t>
  </si>
  <si>
    <t>Betalingsmidler</t>
  </si>
  <si>
    <t>Sum betalingsmidler</t>
  </si>
  <si>
    <t>Sum eiendeler</t>
  </si>
  <si>
    <t>Sum egenkapital</t>
  </si>
  <si>
    <t>Gjeld</t>
  </si>
  <si>
    <t>Sum gjeld</t>
  </si>
  <si>
    <t>Sum egenkapital og gjeld</t>
  </si>
  <si>
    <t xml:space="preserve">for perioden </t>
  </si>
  <si>
    <t>Annet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</si>
  <si>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</si>
  <si>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</si>
  <si>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</si>
  <si>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</si>
  <si>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</si>
  <si>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</si>
  <si>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</si>
  <si>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</si>
  <si>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</si>
  <si>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19</t>
  </si>
  <si>
    <t>11</t>
  </si>
  <si>
    <t>10</t>
  </si>
  <si>
    <t>12</t>
  </si>
  <si>
    <t>13</t>
  </si>
  <si>
    <t>14</t>
  </si>
  <si>
    <t>15</t>
  </si>
  <si>
    <t>16</t>
  </si>
  <si>
    <t>17</t>
  </si>
  <si>
    <t>18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</si>
  <si>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</si>
  <si>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</si>
  <si>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</si>
  <si>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</si>
  <si>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</si>
  <si>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</si>
  <si>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</si>
  <si>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</si>
  <si>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</si>
  <si>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</si>
  <si>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</si>
  <si>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</si>
  <si>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</si>
  <si>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</si>
  <si>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</si>
  <si>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</si>
  <si>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</si>
  <si>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</si>
  <si>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</si>
  <si>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</si>
  <si>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</si>
  <si>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</si>
  <si>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</si>
  <si>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</si>
  <si>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</si>
  <si>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</si>
  <si>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</si>
  <si>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</si>
  <si>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</si>
  <si>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</si>
  <si>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</si>
  <si>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</si>
  <si>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</si>
  <si>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</si>
  <si>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</si>
  <si>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Annen inntekt</t>
  </si>
  <si>
    <t>Andre inntekter</t>
  </si>
  <si>
    <t>Sum inntekter</t>
  </si>
  <si>
    <t>Kundefordringer</t>
  </si>
  <si>
    <t>Udekket tap</t>
  </si>
  <si>
    <t>Resultatregnskapet og balansen ligger på neste arkfane</t>
  </si>
  <si>
    <t>Mellomregning</t>
  </si>
  <si>
    <t xml:space="preserve">Mellomregning    </t>
  </si>
  <si>
    <t xml:space="preserve">Leverandørgjeld   </t>
  </si>
  <si>
    <t>Saldoliste Kunder</t>
  </si>
  <si>
    <t>Saldo</t>
  </si>
  <si>
    <t>Saldoliste leverandører</t>
  </si>
  <si>
    <t>Kontorutstyr</t>
  </si>
  <si>
    <t>Bilmekanikk</t>
  </si>
  <si>
    <t>1.2.20xx</t>
  </si>
  <si>
    <t>28.2.20xx</t>
  </si>
  <si>
    <t>Bilgrossisten</t>
  </si>
  <si>
    <t>Brekke</t>
  </si>
  <si>
    <t>Kugle</t>
  </si>
  <si>
    <t xml:space="preserve"> </t>
  </si>
  <si>
    <t>Autostern</t>
  </si>
  <si>
    <t>Bakke</t>
  </si>
  <si>
    <t>Lund</t>
  </si>
  <si>
    <t>Gowi</t>
  </si>
  <si>
    <t>IB</t>
  </si>
  <si>
    <t>3.2.20xx</t>
  </si>
  <si>
    <t>Betale Autostern</t>
  </si>
  <si>
    <t>4.2.20xx</t>
  </si>
  <si>
    <t>Kontanter sette inn i bank</t>
  </si>
  <si>
    <t>Faktura til Brekke</t>
  </si>
  <si>
    <t>5.2.20xx</t>
  </si>
  <si>
    <t>Betale Bakke</t>
  </si>
  <si>
    <t>6.2.20xx</t>
  </si>
  <si>
    <t>Faktura til Bilauto</t>
  </si>
  <si>
    <t>7.2.20xx</t>
  </si>
  <si>
    <t>Motta fra Bilauto</t>
  </si>
  <si>
    <t>15.2.20xx</t>
  </si>
  <si>
    <t>Vakjøp Bakke</t>
  </si>
  <si>
    <t>Faktura til Kugle</t>
  </si>
  <si>
    <t>Uttak ban til kontanter</t>
  </si>
  <si>
    <t>Betale Lund</t>
  </si>
  <si>
    <t>Faktura fra Kontorutstyr</t>
  </si>
  <si>
    <t>16.2.20xx</t>
  </si>
  <si>
    <t>Motta fra Brekke</t>
  </si>
  <si>
    <t>Motta fra Bilgrossisten</t>
  </si>
  <si>
    <t>20.2.20xx</t>
  </si>
  <si>
    <t>Varekjøp Gowi</t>
  </si>
  <si>
    <t>Betale til Kontorutstyr</t>
  </si>
  <si>
    <t>22.2.20xx</t>
  </si>
  <si>
    <t>25.2.20xx</t>
  </si>
  <si>
    <t>Lønnsutbetaling</t>
  </si>
  <si>
    <t>Motta fra Kugle</t>
  </si>
  <si>
    <t>Faktura til Bilgrossisten</t>
  </si>
  <si>
    <t>Betale Gowi</t>
  </si>
  <si>
    <t>Betale diverse kontant</t>
  </si>
  <si>
    <t>Inn fra  Bilauto</t>
  </si>
  <si>
    <t>Bilauto</t>
  </si>
  <si>
    <t>1-28.2.20xx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</si>
</sst>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74" formatCode="_(* #,##0_);_(* \(#,##0\);_(* &quot;-&quot;??_);_(@_)"/>
    <numFmt numFmtId="175" formatCode="_ * #,##0_ ;_ * \-#,##0_ ;_ * &quot;-&quot;??_ ;_ @_ "/>
    <numFmt numFmtId="177" formatCode="#,##0_ ;\-#,##0\ "/>
  </numFmts>
  <fonts count="18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6"/>
      <name val="Arial"/>
      <family val="2"/>
    </font>
    <font>
      <sz val="14"/>
      <name val="Verdana"/>
      <family val="2"/>
    </font>
    <font>
      <b/>
      <sz val="22"/>
      <name val="Arial"/>
      <family val="2"/>
    </font>
    <font>
      <b/>
      <sz val="12"/>
      <name val="Arial"/>
      <family val="2"/>
    </font>
    <font>
      <b/>
      <sz val="10"/>
      <color indexed="53"/>
      <name val="Arial"/>
      <family val="2"/>
    </font>
    <font>
      <sz val="10"/>
      <color indexed="53"/>
      <name val="Arial"/>
      <family val="2"/>
    </font>
    <font>
      <i/>
      <sz val="10"/>
      <name val="Arial"/>
      <family val="2"/>
    </font>
    <font>
      <b/>
      <sz val="8"/>
      <color indexed="81"/>
      <name val="Tahoma"/>
      <family val="2"/>
    </font>
    <font>
      <sz val="24"/>
      <name val="Arial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1"/>
      <color rgb="FF9C65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4" fillId="9" borderId="0" applyNumberFormat="0" applyBorder="0" applyAlignment="0" applyProtection="0"/>
    <xf numFmtId="43" fontId="1" fillId="0" borderId="0" applyFont="0" applyFill="0" applyBorder="0" applyAlignment="0" applyProtection="0"/>
    <xf numFmtId="0" fontId="15" fillId="10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86">
    <xf numFmtId="0" fontId="0" fillId="0" borderId="0" xfId="0"/>
    <xf numFmtId="2" fontId="0" fillId="0" borderId="0" xfId="0" applyNumberFormat="1"/>
    <xf numFmtId="0" fontId="0" fillId="0" borderId="0" xfId="0" applyBorder="1"/>
    <xf numFmtId="0" fontId="0" fillId="0" borderId="2" xfId="0" applyBorder="1"/>
    <xf numFmtId="0" fontId="6" fillId="0" borderId="0" xfId="0" applyFont="1"/>
    <xf numFmtId="0" fontId="2" fillId="0" borderId="0" xfId="0" applyFont="1" applyBorder="1"/>
    <xf numFmtId="2" fontId="2" fillId="0" borderId="0" xfId="0" applyNumberFormat="1" applyFont="1" applyBorder="1"/>
    <xf numFmtId="0" fontId="8" fillId="0" borderId="0" xfId="0" applyFont="1"/>
    <xf numFmtId="1" fontId="3" fillId="0" borderId="0" xfId="0" applyNumberFormat="1" applyFont="1" applyBorder="1"/>
    <xf numFmtId="0" fontId="5" fillId="0" borderId="0" xfId="0" applyFont="1" applyBorder="1"/>
    <xf numFmtId="1" fontId="0" fillId="0" borderId="0" xfId="0" applyNumberFormat="1" applyBorder="1"/>
    <xf numFmtId="14" fontId="2" fillId="0" borderId="0" xfId="0" applyNumberFormat="1" applyFont="1" applyBorder="1"/>
    <xf numFmtId="1" fontId="2" fillId="0" borderId="0" xfId="0" applyNumberFormat="1" applyFont="1" applyBorder="1"/>
    <xf numFmtId="0" fontId="0" fillId="0" borderId="2" xfId="0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left" indent="1"/>
    </xf>
    <xf numFmtId="174" fontId="0" fillId="0" borderId="2" xfId="2" applyNumberFormat="1" applyFont="1" applyBorder="1"/>
    <xf numFmtId="174" fontId="0" fillId="0" borderId="0" xfId="2" applyNumberFormat="1" applyFont="1"/>
    <xf numFmtId="174" fontId="0" fillId="0" borderId="4" xfId="2" applyNumberFormat="1" applyFont="1" applyBorder="1"/>
    <xf numFmtId="0" fontId="11" fillId="0" borderId="0" xfId="0" applyFont="1" applyAlignment="1">
      <alignment horizontal="left" indent="1"/>
    </xf>
    <xf numFmtId="0" fontId="8" fillId="0" borderId="2" xfId="0" applyFont="1" applyBorder="1"/>
    <xf numFmtId="174" fontId="0" fillId="0" borderId="5" xfId="2" applyNumberFormat="1" applyFont="1" applyBorder="1"/>
    <xf numFmtId="174" fontId="0" fillId="0" borderId="0" xfId="2" applyNumberFormat="1" applyFont="1" applyBorder="1"/>
    <xf numFmtId="0" fontId="11" fillId="0" borderId="0" xfId="0" applyFont="1" applyAlignment="1"/>
    <xf numFmtId="0" fontId="0" fillId="0" borderId="0" xfId="0" applyAlignment="1">
      <alignment horizontal="right"/>
    </xf>
    <xf numFmtId="174" fontId="0" fillId="2" borderId="2" xfId="2" applyNumberFormat="1" applyFont="1" applyFill="1" applyBorder="1"/>
    <xf numFmtId="0" fontId="2" fillId="0" borderId="2" xfId="0" applyFont="1" applyBorder="1" applyAlignment="1">
      <alignment horizontal="center"/>
    </xf>
    <xf numFmtId="0" fontId="16" fillId="9" borderId="0" xfId="1" applyFont="1"/>
    <xf numFmtId="175" fontId="16" fillId="9" borderId="0" xfId="1" applyNumberFormat="1" applyFont="1"/>
    <xf numFmtId="0" fontId="3" fillId="0" borderId="0" xfId="4"/>
    <xf numFmtId="0" fontId="16" fillId="0" borderId="0" xfId="1" applyFont="1" applyFill="1"/>
    <xf numFmtId="175" fontId="0" fillId="0" borderId="0" xfId="5" applyNumberFormat="1" applyFont="1"/>
    <xf numFmtId="0" fontId="3" fillId="0" borderId="0" xfId="4" applyFill="1"/>
    <xf numFmtId="0" fontId="3" fillId="0" borderId="0" xfId="4" applyFont="1"/>
    <xf numFmtId="0" fontId="2" fillId="0" borderId="0" xfId="4" applyFont="1"/>
    <xf numFmtId="175" fontId="2" fillId="0" borderId="7" xfId="5" applyNumberFormat="1" applyFont="1" applyBorder="1"/>
    <xf numFmtId="175" fontId="3" fillId="0" borderId="0" xfId="5" applyNumberFormat="1" applyFont="1"/>
    <xf numFmtId="175" fontId="17" fillId="10" borderId="0" xfId="3" applyNumberFormat="1" applyFont="1"/>
    <xf numFmtId="175" fontId="7" fillId="0" borderId="0" xfId="2" applyNumberFormat="1" applyFont="1"/>
    <xf numFmtId="175" fontId="0" fillId="0" borderId="0" xfId="2" applyNumberFormat="1" applyFont="1"/>
    <xf numFmtId="175" fontId="3" fillId="0" borderId="0" xfId="2" applyNumberFormat="1" applyFont="1" applyFill="1"/>
    <xf numFmtId="175" fontId="13" fillId="0" borderId="0" xfId="2" applyNumberFormat="1" applyFont="1" applyFill="1" applyAlignment="1" applyProtection="1">
      <alignment horizontal="left"/>
      <protection locked="0"/>
    </xf>
    <xf numFmtId="175" fontId="0" fillId="0" borderId="0" xfId="2" applyNumberFormat="1" applyFont="1" applyFill="1"/>
    <xf numFmtId="175" fontId="3" fillId="8" borderId="0" xfId="2" applyNumberFormat="1" applyFont="1" applyFill="1" applyAlignment="1">
      <alignment horizontal="center"/>
    </xf>
    <xf numFmtId="175" fontId="0" fillId="8" borderId="0" xfId="2" applyNumberFormat="1" applyFont="1" applyFill="1" applyAlignment="1">
      <alignment horizontal="center"/>
    </xf>
    <xf numFmtId="175" fontId="0" fillId="0" borderId="1" xfId="2" applyNumberFormat="1" applyFont="1" applyBorder="1"/>
    <xf numFmtId="175" fontId="0" fillId="0" borderId="3" xfId="2" applyNumberFormat="1" applyFont="1" applyBorder="1"/>
    <xf numFmtId="175" fontId="2" fillId="5" borderId="3" xfId="2" applyNumberFormat="1" applyFont="1" applyFill="1" applyBorder="1" applyAlignment="1">
      <alignment horizontal="center" wrapText="1"/>
    </xf>
    <xf numFmtId="175" fontId="2" fillId="5" borderId="6" xfId="2" applyNumberFormat="1" applyFont="1" applyFill="1" applyBorder="1" applyAlignment="1">
      <alignment horizontal="center" wrapText="1"/>
    </xf>
    <xf numFmtId="175" fontId="3" fillId="5" borderId="6" xfId="2" applyNumberFormat="1" applyFont="1" applyFill="1" applyBorder="1" applyAlignment="1">
      <alignment horizontal="center" wrapText="1"/>
    </xf>
    <xf numFmtId="175" fontId="2" fillId="7" borderId="3" xfId="2" applyNumberFormat="1" applyFont="1" applyFill="1" applyBorder="1" applyAlignment="1">
      <alignment horizontal="center" wrapText="1"/>
    </xf>
    <xf numFmtId="175" fontId="2" fillId="7" borderId="6" xfId="2" applyNumberFormat="1" applyFont="1" applyFill="1" applyBorder="1" applyAlignment="1">
      <alignment horizontal="center" wrapText="1"/>
    </xf>
    <xf numFmtId="175" fontId="0" fillId="7" borderId="6" xfId="2" applyNumberFormat="1" applyFont="1" applyFill="1" applyBorder="1" applyAlignment="1">
      <alignment horizontal="center" wrapText="1"/>
    </xf>
    <xf numFmtId="175" fontId="2" fillId="0" borderId="1" xfId="2" applyNumberFormat="1" applyFont="1" applyBorder="1" applyAlignment="1">
      <alignment textRotation="90"/>
    </xf>
    <xf numFmtId="175" fontId="2" fillId="0" borderId="1" xfId="2" applyNumberFormat="1" applyFont="1" applyBorder="1"/>
    <xf numFmtId="175" fontId="2" fillId="2" borderId="1" xfId="2" applyNumberFormat="1" applyFont="1" applyFill="1" applyBorder="1" applyAlignment="1">
      <alignment horizontal="center"/>
    </xf>
    <xf numFmtId="175" fontId="2" fillId="3" borderId="1" xfId="2" applyNumberFormat="1" applyFont="1" applyFill="1" applyBorder="1" applyAlignment="1">
      <alignment horizontal="center"/>
    </xf>
    <xf numFmtId="175" fontId="0" fillId="0" borderId="1" xfId="2" applyNumberFormat="1" applyFont="1" applyBorder="1" applyProtection="1">
      <protection locked="0"/>
    </xf>
    <xf numFmtId="175" fontId="3" fillId="0" borderId="1" xfId="2" applyNumberFormat="1" applyFont="1" applyBorder="1" applyProtection="1">
      <protection locked="0"/>
    </xf>
    <xf numFmtId="175" fontId="3" fillId="2" borderId="1" xfId="2" applyNumberFormat="1" applyFont="1" applyFill="1" applyBorder="1" applyProtection="1">
      <protection locked="0"/>
    </xf>
    <xf numFmtId="175" fontId="0" fillId="3" borderId="1" xfId="2" applyNumberFormat="1" applyFont="1" applyFill="1" applyBorder="1" applyProtection="1">
      <protection locked="0"/>
    </xf>
    <xf numFmtId="175" fontId="0" fillId="2" borderId="1" xfId="2" applyNumberFormat="1" applyFont="1" applyFill="1" applyBorder="1" applyProtection="1">
      <protection locked="0"/>
    </xf>
    <xf numFmtId="175" fontId="4" fillId="2" borderId="1" xfId="2" applyNumberFormat="1" applyFont="1" applyFill="1" applyBorder="1"/>
    <xf numFmtId="175" fontId="3" fillId="2" borderId="1" xfId="2" applyNumberFormat="1" applyFont="1" applyFill="1" applyBorder="1"/>
    <xf numFmtId="175" fontId="3" fillId="3" borderId="1" xfId="2" applyNumberFormat="1" applyFont="1" applyFill="1" applyBorder="1"/>
    <xf numFmtId="175" fontId="0" fillId="0" borderId="1" xfId="2" applyNumberFormat="1" applyFont="1" applyFill="1" applyBorder="1" applyProtection="1">
      <protection locked="0"/>
    </xf>
    <xf numFmtId="175" fontId="2" fillId="4" borderId="1" xfId="2" applyNumberFormat="1" applyFont="1" applyFill="1" applyBorder="1"/>
    <xf numFmtId="175" fontId="2" fillId="5" borderId="1" xfId="2" applyNumberFormat="1" applyFont="1" applyFill="1" applyBorder="1"/>
    <xf numFmtId="175" fontId="4" fillId="5" borderId="1" xfId="2" applyNumberFormat="1" applyFont="1" applyFill="1" applyBorder="1"/>
    <xf numFmtId="175" fontId="3" fillId="5" borderId="1" xfId="2" applyNumberFormat="1" applyFont="1" applyFill="1" applyBorder="1"/>
    <xf numFmtId="175" fontId="2" fillId="6" borderId="1" xfId="2" applyNumberFormat="1" applyFont="1" applyFill="1" applyBorder="1"/>
    <xf numFmtId="175" fontId="9" fillId="6" borderId="1" xfId="2" applyNumberFormat="1" applyFont="1" applyFill="1" applyBorder="1"/>
    <xf numFmtId="175" fontId="10" fillId="6" borderId="1" xfId="2" applyNumberFormat="1" applyFont="1" applyFill="1" applyBorder="1"/>
    <xf numFmtId="175" fontId="3" fillId="6" borderId="1" xfId="2" applyNumberFormat="1" applyFont="1" applyFill="1" applyBorder="1"/>
    <xf numFmtId="175" fontId="4" fillId="3" borderId="1" xfId="2" applyNumberFormat="1" applyFont="1" applyFill="1" applyBorder="1"/>
    <xf numFmtId="175" fontId="0" fillId="2" borderId="1" xfId="2" applyNumberFormat="1" applyFont="1" applyFill="1" applyBorder="1"/>
    <xf numFmtId="175" fontId="0" fillId="3" borderId="1" xfId="2" applyNumberFormat="1" applyFont="1" applyFill="1" applyBorder="1"/>
    <xf numFmtId="175" fontId="4" fillId="0" borderId="1" xfId="2" applyNumberFormat="1" applyFont="1" applyFill="1" applyBorder="1"/>
    <xf numFmtId="175" fontId="0" fillId="0" borderId="4" xfId="2" applyNumberFormat="1" applyFont="1" applyFill="1" applyBorder="1"/>
    <xf numFmtId="175" fontId="0" fillId="0" borderId="1" xfId="2" applyNumberFormat="1" applyFont="1" applyFill="1" applyBorder="1"/>
    <xf numFmtId="175" fontId="0" fillId="5" borderId="1" xfId="2" applyNumberFormat="1" applyFont="1" applyFill="1" applyBorder="1"/>
    <xf numFmtId="175" fontId="3" fillId="0" borderId="0" xfId="2" applyNumberFormat="1" applyFont="1"/>
    <xf numFmtId="175" fontId="3" fillId="0" borderId="0" xfId="2" quotePrefix="1" applyNumberFormat="1" applyFont="1"/>
    <xf numFmtId="175" fontId="3" fillId="3" borderId="1" xfId="2" applyNumberFormat="1" applyFont="1" applyFill="1" applyBorder="1" applyProtection="1">
      <protection locked="0"/>
    </xf>
    <xf numFmtId="175" fontId="3" fillId="0" borderId="0" xfId="4" applyNumberFormat="1"/>
    <xf numFmtId="177" fontId="3" fillId="0" borderId="0" xfId="4" applyNumberFormat="1"/>
  </cellXfs>
  <cellStyles count="6">
    <cellStyle name="God" xfId="1" builtinId="26"/>
    <cellStyle name="Komma" xfId="2" builtinId="3"/>
    <cellStyle name="Komma 2" xfId="5"/>
    <cellStyle name="Normal" xfId="0" builtinId="0"/>
    <cellStyle name="Normal 2" xfId="4"/>
    <cellStyle name="Nøytral" xfId="3" builtin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0</xdr:row>
      <xdr:rowOff>370417</xdr:rowOff>
    </xdr:from>
    <xdr:to>
      <xdr:col>2</xdr:col>
      <xdr:colOff>1047750</xdr:colOff>
      <xdr:row>3</xdr:row>
      <xdr:rowOff>592666</xdr:rowOff>
    </xdr:to>
    <xdr:sp macro="" textlink="">
      <xdr:nvSpPr>
        <xdr:cNvPr id="2" name="Bildeforklaring formet som et rektangel 1"/>
        <xdr:cNvSpPr/>
      </xdr:nvSpPr>
      <xdr:spPr>
        <a:xfrm>
          <a:off x="63500" y="370417"/>
          <a:ext cx="1979083" cy="1100666"/>
        </a:xfrm>
        <a:prstGeom prst="wedgeRectCallou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b-NO" sz="1100">
              <a:solidFill>
                <a:sysClr val="windowText" lastClr="000000"/>
              </a:solidFill>
            </a:rPr>
            <a:t>Det er skrevet inn oktober dato på alle posteringene som tilhører november måned i læreboken. Dette har ingen betydning for bokføringen.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9"/>
  <sheetViews>
    <sheetView tabSelected="1" view="pageBreakPreview" zoomScale="90" zoomScaleNormal="100" zoomScaleSheetLayoutView="9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1" sqref="E1:K1"/>
    </sheetView>
  </sheetViews>
  <sheetFormatPr baseColWidth="10" defaultRowHeight="12.75" x14ac:dyDescent="0.2"/>
  <cols>
    <col min="1" max="1" width="3.85546875" style="39" customWidth="1"/>
    <col min="2" max="2" width="11.140625" style="39" bestFit="1" customWidth="1"/>
    <col min="3" max="3" width="20.140625" style="39" customWidth="1"/>
    <col min="4" max="4" width="8.85546875" style="40" customWidth="1"/>
    <col min="5" max="5" width="10" style="42" bestFit="1" customWidth="1"/>
    <col min="6" max="6" width="11.28515625" style="42" customWidth="1"/>
    <col min="7" max="7" width="11.85546875" style="42" bestFit="1" customWidth="1"/>
    <col min="8" max="8" width="9.28515625" style="42" bestFit="1" customWidth="1"/>
    <col min="9" max="9" width="9.5703125" style="42" customWidth="1"/>
    <col min="10" max="10" width="9.140625" style="42" customWidth="1"/>
    <col min="11" max="11" width="8.28515625" style="42" customWidth="1"/>
    <col min="12" max="12" width="10.140625" style="42" customWidth="1"/>
    <col min="13" max="13" width="10.28515625" style="42" customWidth="1"/>
    <col min="14" max="14" width="8.28515625" style="42" customWidth="1"/>
    <col min="15" max="17" width="9.140625" style="42" bestFit="1" customWidth="1"/>
    <col min="18" max="18" width="8.28515625" style="42" customWidth="1"/>
    <col min="19" max="19" width="10.7109375" style="42" customWidth="1"/>
    <col min="20" max="20" width="9.5703125" style="42" bestFit="1" customWidth="1"/>
    <col min="21" max="21" width="9.28515625" style="42" bestFit="1" customWidth="1"/>
    <col min="22" max="24" width="8.28515625" style="42" customWidth="1"/>
    <col min="25" max="25" width="8.85546875" style="42" bestFit="1" customWidth="1"/>
    <col min="26" max="27" width="9.140625" style="42" bestFit="1" customWidth="1"/>
    <col min="28" max="33" width="8.28515625" style="42" customWidth="1"/>
    <col min="34" max="39" width="8.28515625" style="39" customWidth="1"/>
    <col min="40" max="40" width="11.85546875" style="39" bestFit="1" customWidth="1"/>
    <col min="41" max="16384" width="11.42578125" style="39"/>
  </cols>
  <sheetData>
    <row r="1" spans="1:40" ht="30" x14ac:dyDescent="0.4">
      <c r="A1" s="38" t="s">
        <v>16</v>
      </c>
      <c r="E1" s="41" t="s">
        <v>114</v>
      </c>
      <c r="F1" s="41"/>
      <c r="G1" s="41"/>
      <c r="H1" s="41"/>
      <c r="I1" s="41"/>
      <c r="J1" s="41"/>
      <c r="K1" s="41"/>
      <c r="N1" s="43" t="s">
        <v>106</v>
      </c>
      <c r="O1" s="44"/>
      <c r="P1" s="44"/>
      <c r="Q1" s="44"/>
      <c r="R1" s="44"/>
      <c r="S1" s="44"/>
    </row>
    <row r="3" spans="1:40" ht="27" customHeight="1" x14ac:dyDescent="0.2">
      <c r="A3" s="45"/>
      <c r="B3" s="45"/>
      <c r="C3" s="46"/>
      <c r="D3" s="47" t="s">
        <v>6</v>
      </c>
      <c r="E3" s="48"/>
      <c r="F3" s="47" t="s">
        <v>0</v>
      </c>
      <c r="G3" s="48"/>
      <c r="H3" s="47" t="s">
        <v>104</v>
      </c>
      <c r="I3" s="48"/>
      <c r="J3" s="47" t="s">
        <v>19</v>
      </c>
      <c r="K3" s="49"/>
      <c r="L3" s="47" t="s">
        <v>20</v>
      </c>
      <c r="M3" s="49"/>
      <c r="N3" s="47" t="s">
        <v>21</v>
      </c>
      <c r="O3" s="48"/>
      <c r="P3" s="47" t="s">
        <v>107</v>
      </c>
      <c r="Q3" s="48"/>
      <c r="R3" s="47" t="s">
        <v>22</v>
      </c>
      <c r="S3" s="48"/>
      <c r="T3" s="50" t="s">
        <v>13</v>
      </c>
      <c r="U3" s="51"/>
      <c r="V3" s="50" t="s">
        <v>101</v>
      </c>
      <c r="W3" s="51"/>
      <c r="X3" s="50" t="s">
        <v>23</v>
      </c>
      <c r="Y3" s="51"/>
      <c r="Z3" s="50" t="s">
        <v>24</v>
      </c>
      <c r="AA3" s="51"/>
      <c r="AB3" s="50" t="s">
        <v>25</v>
      </c>
      <c r="AC3" s="51"/>
      <c r="AD3" s="50" t="s">
        <v>26</v>
      </c>
      <c r="AE3" s="51"/>
      <c r="AF3" s="50" t="s">
        <v>27</v>
      </c>
      <c r="AG3" s="52"/>
      <c r="AH3" s="50" t="s">
        <v>28</v>
      </c>
      <c r="AI3" s="51"/>
      <c r="AJ3" s="50" t="s">
        <v>46</v>
      </c>
      <c r="AK3" s="51"/>
      <c r="AL3" s="50" t="s">
        <v>46</v>
      </c>
      <c r="AM3" s="51"/>
      <c r="AN3" s="39" t="s">
        <v>5</v>
      </c>
    </row>
    <row r="4" spans="1:40" ht="80.25" x14ac:dyDescent="0.2">
      <c r="A4" s="53" t="s">
        <v>14</v>
      </c>
      <c r="B4" s="54" t="s">
        <v>7</v>
      </c>
      <c r="C4" s="54" t="s">
        <v>29</v>
      </c>
      <c r="D4" s="55" t="s">
        <v>1</v>
      </c>
      <c r="E4" s="56" t="s">
        <v>2</v>
      </c>
      <c r="F4" s="55" t="s">
        <v>1</v>
      </c>
      <c r="G4" s="56" t="s">
        <v>2</v>
      </c>
      <c r="H4" s="55" t="s">
        <v>1</v>
      </c>
      <c r="I4" s="56" t="s">
        <v>2</v>
      </c>
      <c r="J4" s="55" t="s">
        <v>1</v>
      </c>
      <c r="K4" s="56" t="s">
        <v>2</v>
      </c>
      <c r="L4" s="55" t="s">
        <v>1</v>
      </c>
      <c r="M4" s="56" t="s">
        <v>2</v>
      </c>
      <c r="N4" s="55" t="s">
        <v>1</v>
      </c>
      <c r="O4" s="56" t="s">
        <v>2</v>
      </c>
      <c r="P4" s="55" t="s">
        <v>1</v>
      </c>
      <c r="Q4" s="56" t="s">
        <v>2</v>
      </c>
      <c r="R4" s="55" t="s">
        <v>1</v>
      </c>
      <c r="S4" s="56" t="s">
        <v>2</v>
      </c>
      <c r="T4" s="55" t="s">
        <v>1</v>
      </c>
      <c r="U4" s="56" t="s">
        <v>2</v>
      </c>
      <c r="V4" s="55" t="s">
        <v>1</v>
      </c>
      <c r="W4" s="56" t="s">
        <v>2</v>
      </c>
      <c r="X4" s="55" t="s">
        <v>1</v>
      </c>
      <c r="Y4" s="56" t="s">
        <v>2</v>
      </c>
      <c r="Z4" s="55" t="s">
        <v>1</v>
      </c>
      <c r="AA4" s="56" t="s">
        <v>2</v>
      </c>
      <c r="AB4" s="55" t="s">
        <v>1</v>
      </c>
      <c r="AC4" s="56" t="s">
        <v>2</v>
      </c>
      <c r="AD4" s="55" t="s">
        <v>1</v>
      </c>
      <c r="AE4" s="56" t="s">
        <v>2</v>
      </c>
      <c r="AF4" s="55" t="s">
        <v>1</v>
      </c>
      <c r="AG4" s="56" t="s">
        <v>2</v>
      </c>
      <c r="AH4" s="55" t="s">
        <v>1</v>
      </c>
      <c r="AI4" s="56" t="s">
        <v>2</v>
      </c>
      <c r="AJ4" s="55" t="s">
        <v>1</v>
      </c>
      <c r="AK4" s="56" t="s">
        <v>2</v>
      </c>
      <c r="AL4" s="55" t="s">
        <v>1</v>
      </c>
      <c r="AM4" s="56" t="s">
        <v>2</v>
      </c>
    </row>
    <row r="5" spans="1:40" x14ac:dyDescent="0.2">
      <c r="A5" s="57" t="s">
        <v>47</v>
      </c>
      <c r="B5" s="58" t="s">
        <v>115</v>
      </c>
      <c r="C5" s="58" t="s">
        <v>125</v>
      </c>
      <c r="D5" s="59">
        <v>5940</v>
      </c>
      <c r="E5" s="60"/>
      <c r="F5" s="61">
        <v>230225</v>
      </c>
      <c r="G5" s="60"/>
      <c r="H5" s="61">
        <v>143860</v>
      </c>
      <c r="I5" s="60"/>
      <c r="J5" s="61"/>
      <c r="K5" s="60"/>
      <c r="L5" s="61"/>
      <c r="M5" s="60">
        <v>325960</v>
      </c>
      <c r="N5" s="61"/>
      <c r="O5" s="60"/>
      <c r="P5" s="61"/>
      <c r="Q5" s="60"/>
      <c r="R5" s="61"/>
      <c r="S5" s="60">
        <v>54065</v>
      </c>
      <c r="T5" s="61"/>
      <c r="U5" s="60"/>
      <c r="V5" s="61"/>
      <c r="W5" s="60"/>
      <c r="X5" s="61"/>
      <c r="Y5" s="60"/>
      <c r="Z5" s="61"/>
      <c r="AA5" s="60"/>
      <c r="AB5" s="61"/>
      <c r="AC5" s="60"/>
      <c r="AD5" s="61"/>
      <c r="AE5" s="60"/>
      <c r="AF5" s="61"/>
      <c r="AG5" s="60"/>
      <c r="AH5" s="61"/>
      <c r="AI5" s="60"/>
      <c r="AJ5" s="61"/>
      <c r="AK5" s="60"/>
      <c r="AL5" s="61"/>
      <c r="AM5" s="60"/>
      <c r="AN5" s="39">
        <f>D5+F5+J5+L5+N5+P5+R5+T5+X5+Z5+AB5+AD5+AF5+AH5+AJ5+AL5-E5-G5-K5-M5-O5-Q5-S5-U5-Y5-AA5-AC5-AE5-AG5-AI5-AK5-AM5+H5-I5+V5-W5</f>
        <v>0</v>
      </c>
    </row>
    <row r="6" spans="1:40" x14ac:dyDescent="0.2">
      <c r="A6" s="57" t="s">
        <v>48</v>
      </c>
      <c r="B6" s="58" t="s">
        <v>126</v>
      </c>
      <c r="C6" s="58" t="s">
        <v>127</v>
      </c>
      <c r="D6" s="59"/>
      <c r="E6" s="60"/>
      <c r="F6" s="61"/>
      <c r="G6" s="60">
        <v>25450</v>
      </c>
      <c r="H6" s="61"/>
      <c r="I6" s="60"/>
      <c r="J6" s="61"/>
      <c r="K6" s="60"/>
      <c r="L6" s="61"/>
      <c r="M6" s="60"/>
      <c r="N6" s="61"/>
      <c r="O6" s="60"/>
      <c r="P6" s="61"/>
      <c r="Q6" s="60"/>
      <c r="R6" s="61">
        <v>25450</v>
      </c>
      <c r="S6" s="60"/>
      <c r="T6" s="61"/>
      <c r="U6" s="60"/>
      <c r="V6" s="61"/>
      <c r="W6" s="60"/>
      <c r="X6" s="61"/>
      <c r="Y6" s="60"/>
      <c r="Z6" s="61"/>
      <c r="AA6" s="60"/>
      <c r="AB6" s="61"/>
      <c r="AC6" s="60"/>
      <c r="AD6" s="61"/>
      <c r="AE6" s="60"/>
      <c r="AF6" s="61"/>
      <c r="AG6" s="60"/>
      <c r="AH6" s="61"/>
      <c r="AI6" s="60"/>
      <c r="AJ6" s="61"/>
      <c r="AK6" s="60"/>
      <c r="AL6" s="61"/>
      <c r="AM6" s="60"/>
      <c r="AN6" s="39">
        <f t="shared" ref="AN6:AN61" si="0">D6+F6+J6+L6+N6+P6+R6+T6+X6+Z6+AB6+AD6+AF6+AH6+AJ6+AL6-E6-G6-K6-M6-O6-Q6-S6-U6-Y6-AA6-AC6-AE6-AG6-AI6-AK6-AM6+H6-I6+V6-W6</f>
        <v>0</v>
      </c>
    </row>
    <row r="7" spans="1:40" x14ac:dyDescent="0.2">
      <c r="A7" s="57" t="s">
        <v>49</v>
      </c>
      <c r="B7" s="58" t="s">
        <v>128</v>
      </c>
      <c r="C7" s="58" t="s">
        <v>129</v>
      </c>
      <c r="D7" s="59"/>
      <c r="E7" s="60">
        <v>5940</v>
      </c>
      <c r="F7" s="61">
        <v>5940</v>
      </c>
      <c r="G7" s="60"/>
      <c r="H7" s="61"/>
      <c r="I7" s="60"/>
      <c r="J7" s="61"/>
      <c r="K7" s="60"/>
      <c r="L7" s="61"/>
      <c r="M7" s="60"/>
      <c r="N7" s="61"/>
      <c r="O7" s="60"/>
      <c r="P7" s="61"/>
      <c r="Q7" s="60"/>
      <c r="R7" s="61"/>
      <c r="S7" s="60"/>
      <c r="T7" s="61"/>
      <c r="U7" s="60"/>
      <c r="V7" s="61"/>
      <c r="W7" s="60"/>
      <c r="X7" s="61"/>
      <c r="Y7" s="60"/>
      <c r="Z7" s="61"/>
      <c r="AA7" s="60"/>
      <c r="AB7" s="61"/>
      <c r="AC7" s="60"/>
      <c r="AD7" s="61"/>
      <c r="AE7" s="60"/>
      <c r="AF7" s="61"/>
      <c r="AG7" s="60"/>
      <c r="AH7" s="61"/>
      <c r="AI7" s="60"/>
      <c r="AJ7" s="61"/>
      <c r="AK7" s="60"/>
      <c r="AL7" s="61"/>
      <c r="AM7" s="60"/>
      <c r="AN7" s="39">
        <f t="shared" si="0"/>
        <v>0</v>
      </c>
    </row>
    <row r="8" spans="1:40" x14ac:dyDescent="0.2">
      <c r="A8" s="57" t="s">
        <v>50</v>
      </c>
      <c r="B8" s="58" t="s">
        <v>131</v>
      </c>
      <c r="C8" s="58" t="s">
        <v>130</v>
      </c>
      <c r="D8" s="59"/>
      <c r="E8" s="60"/>
      <c r="F8" s="61"/>
      <c r="G8" s="60"/>
      <c r="H8" s="61">
        <v>23000</v>
      </c>
      <c r="I8" s="60"/>
      <c r="J8" s="61"/>
      <c r="K8" s="60"/>
      <c r="L8" s="61"/>
      <c r="M8" s="60"/>
      <c r="N8" s="61"/>
      <c r="O8" s="60"/>
      <c r="P8" s="61"/>
      <c r="Q8" s="60"/>
      <c r="R8" s="61"/>
      <c r="S8" s="60"/>
      <c r="T8" s="61"/>
      <c r="U8" s="60">
        <v>23000</v>
      </c>
      <c r="V8" s="61"/>
      <c r="W8" s="60"/>
      <c r="X8" s="61"/>
      <c r="Y8" s="60"/>
      <c r="Z8" s="61"/>
      <c r="AA8" s="60"/>
      <c r="AB8" s="61"/>
      <c r="AC8" s="60"/>
      <c r="AD8" s="61"/>
      <c r="AE8" s="60"/>
      <c r="AF8" s="61"/>
      <c r="AG8" s="60"/>
      <c r="AH8" s="61"/>
      <c r="AI8" s="60"/>
      <c r="AJ8" s="61"/>
      <c r="AK8" s="60"/>
      <c r="AL8" s="61"/>
      <c r="AM8" s="60"/>
      <c r="AN8" s="39">
        <f t="shared" si="0"/>
        <v>0</v>
      </c>
    </row>
    <row r="9" spans="1:40" x14ac:dyDescent="0.2">
      <c r="A9" s="57" t="s">
        <v>51</v>
      </c>
      <c r="B9" s="81" t="s">
        <v>133</v>
      </c>
      <c r="C9" s="58" t="s">
        <v>132</v>
      </c>
      <c r="D9" s="59"/>
      <c r="E9" s="60"/>
      <c r="F9" s="61"/>
      <c r="G9" s="60">
        <v>3740</v>
      </c>
      <c r="H9" s="61"/>
      <c r="I9" s="60"/>
      <c r="J9" s="61"/>
      <c r="K9" s="60"/>
      <c r="L9" s="61"/>
      <c r="M9" s="60"/>
      <c r="N9" s="61"/>
      <c r="O9" s="60"/>
      <c r="P9" s="61"/>
      <c r="Q9" s="60"/>
      <c r="R9" s="61">
        <v>3740</v>
      </c>
      <c r="S9" s="60"/>
      <c r="T9" s="61"/>
      <c r="U9" s="60"/>
      <c r="V9" s="61"/>
      <c r="W9" s="60"/>
      <c r="X9" s="61"/>
      <c r="Y9" s="60"/>
      <c r="Z9" s="61"/>
      <c r="AA9" s="60"/>
      <c r="AB9" s="61"/>
      <c r="AC9" s="60"/>
      <c r="AD9" s="61"/>
      <c r="AE9" s="60"/>
      <c r="AF9" s="61"/>
      <c r="AG9" s="60"/>
      <c r="AH9" s="61"/>
      <c r="AI9" s="60"/>
      <c r="AJ9" s="61"/>
      <c r="AK9" s="60"/>
      <c r="AL9" s="61"/>
      <c r="AM9" s="60"/>
      <c r="AN9" s="39">
        <f t="shared" ref="AN9:AN14" si="1">D9+F9+J9+L9+N9+P9+R9+T9+X9+Z9+AB9+AD9+AF9+AH9+AJ9+AL9-E9-G9-K9-M9-O9-Q9-S9-U9-Y9-AA9-AC9-AE9-AG9-AI9-AK9-AM9+H9-I9+V9-W9</f>
        <v>0</v>
      </c>
    </row>
    <row r="10" spans="1:40" x14ac:dyDescent="0.2">
      <c r="A10" s="57" t="s">
        <v>52</v>
      </c>
      <c r="B10" s="58" t="s">
        <v>133</v>
      </c>
      <c r="C10" s="58" t="s">
        <v>134</v>
      </c>
      <c r="D10" s="59"/>
      <c r="E10" s="60"/>
      <c r="F10" s="61"/>
      <c r="G10" s="60"/>
      <c r="H10" s="61">
        <v>21900</v>
      </c>
      <c r="I10" s="60"/>
      <c r="J10" s="61"/>
      <c r="K10" s="60"/>
      <c r="L10" s="61"/>
      <c r="M10" s="60"/>
      <c r="N10" s="61"/>
      <c r="O10" s="60"/>
      <c r="P10" s="61"/>
      <c r="Q10" s="60"/>
      <c r="R10" s="61"/>
      <c r="S10" s="60"/>
      <c r="T10" s="61"/>
      <c r="U10" s="60">
        <v>21900</v>
      </c>
      <c r="V10" s="61"/>
      <c r="W10" s="60"/>
      <c r="X10" s="61"/>
      <c r="Y10" s="60"/>
      <c r="Z10" s="61"/>
      <c r="AA10" s="60"/>
      <c r="AB10" s="61"/>
      <c r="AC10" s="60"/>
      <c r="AD10" s="61"/>
      <c r="AE10" s="60"/>
      <c r="AF10" s="61"/>
      <c r="AG10" s="60"/>
      <c r="AH10" s="61"/>
      <c r="AI10" s="60"/>
      <c r="AJ10" s="61"/>
      <c r="AK10" s="60"/>
      <c r="AL10" s="61"/>
      <c r="AM10" s="60"/>
      <c r="AN10" s="39">
        <f t="shared" si="1"/>
        <v>0</v>
      </c>
    </row>
    <row r="11" spans="1:40" x14ac:dyDescent="0.2">
      <c r="A11" s="57" t="s">
        <v>53</v>
      </c>
      <c r="B11" s="81" t="s">
        <v>135</v>
      </c>
      <c r="C11" s="82" t="s">
        <v>136</v>
      </c>
      <c r="D11" s="59"/>
      <c r="E11" s="60"/>
      <c r="F11" s="61">
        <v>25700</v>
      </c>
      <c r="G11" s="83" t="s">
        <v>120</v>
      </c>
      <c r="H11" s="59" t="s">
        <v>120</v>
      </c>
      <c r="I11" s="60">
        <v>25700</v>
      </c>
      <c r="J11" s="61"/>
      <c r="K11" s="60"/>
      <c r="L11" s="61"/>
      <c r="M11" s="60"/>
      <c r="N11" s="61"/>
      <c r="O11" s="60"/>
      <c r="P11" s="61"/>
      <c r="Q11" s="60"/>
      <c r="R11" s="61"/>
      <c r="S11" s="60"/>
      <c r="T11" s="61"/>
      <c r="U11" s="60"/>
      <c r="V11" s="61"/>
      <c r="W11" s="60"/>
      <c r="X11" s="61"/>
      <c r="Y11" s="60"/>
      <c r="Z11" s="61"/>
      <c r="AA11" s="60"/>
      <c r="AB11" s="61"/>
      <c r="AC11" s="60"/>
      <c r="AD11" s="61"/>
      <c r="AE11" s="60"/>
      <c r="AF11" s="61"/>
      <c r="AG11" s="60"/>
      <c r="AH11" s="61"/>
      <c r="AI11" s="60"/>
      <c r="AJ11" s="61"/>
      <c r="AK11" s="60"/>
      <c r="AL11" s="61"/>
      <c r="AM11" s="60"/>
      <c r="AN11" s="39" t="e">
        <f t="shared" si="1"/>
        <v>#VALUE!</v>
      </c>
    </row>
    <row r="12" spans="1:40" x14ac:dyDescent="0.2">
      <c r="A12" s="57" t="s">
        <v>54</v>
      </c>
      <c r="B12" s="58" t="s">
        <v>137</v>
      </c>
      <c r="C12" s="58" t="s">
        <v>138</v>
      </c>
      <c r="D12" s="59"/>
      <c r="E12" s="60"/>
      <c r="F12" s="61"/>
      <c r="G12" s="60"/>
      <c r="H12" s="61"/>
      <c r="I12" s="60"/>
      <c r="J12" s="61"/>
      <c r="K12" s="60"/>
      <c r="L12" s="61"/>
      <c r="M12" s="60"/>
      <c r="N12" s="61"/>
      <c r="O12" s="60"/>
      <c r="P12" s="61"/>
      <c r="Q12" s="60"/>
      <c r="R12" s="61"/>
      <c r="S12" s="60">
        <v>11250</v>
      </c>
      <c r="T12" s="61"/>
      <c r="U12" s="60"/>
      <c r="V12" s="61"/>
      <c r="W12" s="60"/>
      <c r="X12" s="61">
        <v>11250</v>
      </c>
      <c r="Y12" s="60"/>
      <c r="Z12" s="61"/>
      <c r="AA12" s="60"/>
      <c r="AB12" s="61"/>
      <c r="AC12" s="60"/>
      <c r="AD12" s="61"/>
      <c r="AE12" s="60"/>
      <c r="AF12" s="61"/>
      <c r="AG12" s="60"/>
      <c r="AH12" s="61"/>
      <c r="AI12" s="60"/>
      <c r="AJ12" s="61"/>
      <c r="AK12" s="60"/>
      <c r="AL12" s="61"/>
      <c r="AM12" s="60"/>
      <c r="AN12" s="39">
        <f t="shared" si="1"/>
        <v>0</v>
      </c>
    </row>
    <row r="13" spans="1:40" x14ac:dyDescent="0.2">
      <c r="A13" s="57" t="s">
        <v>55</v>
      </c>
      <c r="B13" s="81" t="s">
        <v>137</v>
      </c>
      <c r="C13" s="58" t="s">
        <v>139</v>
      </c>
      <c r="D13" s="59"/>
      <c r="E13" s="60"/>
      <c r="F13" s="61"/>
      <c r="G13" s="60"/>
      <c r="H13" s="61">
        <v>39700</v>
      </c>
      <c r="I13" s="60"/>
      <c r="J13" s="61"/>
      <c r="K13" s="60"/>
      <c r="L13" s="61"/>
      <c r="M13" s="60"/>
      <c r="N13" s="61"/>
      <c r="O13" s="60"/>
      <c r="P13" s="61"/>
      <c r="Q13" s="60"/>
      <c r="R13" s="61"/>
      <c r="S13" s="60"/>
      <c r="T13" s="61"/>
      <c r="U13" s="60">
        <v>39700</v>
      </c>
      <c r="V13" s="61"/>
      <c r="W13" s="60"/>
      <c r="X13" s="61"/>
      <c r="Y13" s="60"/>
      <c r="Z13" s="61"/>
      <c r="AA13" s="60"/>
      <c r="AB13" s="61"/>
      <c r="AC13" s="60"/>
      <c r="AD13" s="61"/>
      <c r="AE13" s="60"/>
      <c r="AF13" s="61"/>
      <c r="AG13" s="60"/>
      <c r="AH13" s="61"/>
      <c r="AI13" s="60"/>
      <c r="AJ13" s="61"/>
      <c r="AK13" s="60"/>
      <c r="AL13" s="61"/>
      <c r="AM13" s="60"/>
      <c r="AN13" s="39">
        <f t="shared" si="1"/>
        <v>0</v>
      </c>
    </row>
    <row r="14" spans="1:40" x14ac:dyDescent="0.2">
      <c r="A14" s="57" t="s">
        <v>58</v>
      </c>
      <c r="B14" s="58" t="s">
        <v>137</v>
      </c>
      <c r="C14" s="58" t="s">
        <v>140</v>
      </c>
      <c r="D14" s="59">
        <v>1000</v>
      </c>
      <c r="E14" s="60"/>
      <c r="F14" s="61"/>
      <c r="G14" s="60">
        <v>1000</v>
      </c>
      <c r="H14" s="61"/>
      <c r="I14" s="60"/>
      <c r="J14" s="61"/>
      <c r="K14" s="60"/>
      <c r="L14" s="61"/>
      <c r="M14" s="60"/>
      <c r="N14" s="61"/>
      <c r="O14" s="60"/>
      <c r="P14" s="61"/>
      <c r="Q14" s="60"/>
      <c r="R14" s="61"/>
      <c r="S14" s="60"/>
      <c r="T14" s="61"/>
      <c r="U14" s="60"/>
      <c r="V14" s="61"/>
      <c r="W14" s="60"/>
      <c r="X14" s="61"/>
      <c r="Y14" s="60"/>
      <c r="Z14" s="61"/>
      <c r="AA14" s="60"/>
      <c r="AB14" s="61"/>
      <c r="AC14" s="60"/>
      <c r="AD14" s="61"/>
      <c r="AE14" s="60"/>
      <c r="AF14" s="61"/>
      <c r="AG14" s="60"/>
      <c r="AH14" s="61"/>
      <c r="AI14" s="60"/>
      <c r="AJ14" s="61"/>
      <c r="AK14" s="60"/>
      <c r="AL14" s="61"/>
      <c r="AM14" s="60"/>
      <c r="AN14" s="39">
        <f t="shared" si="1"/>
        <v>0</v>
      </c>
    </row>
    <row r="15" spans="1:40" x14ac:dyDescent="0.2">
      <c r="A15" s="57" t="s">
        <v>57</v>
      </c>
      <c r="B15" s="81" t="s">
        <v>137</v>
      </c>
      <c r="C15" s="58" t="s">
        <v>141</v>
      </c>
      <c r="D15" s="59"/>
      <c r="E15" s="60"/>
      <c r="F15" s="61"/>
      <c r="G15" s="60">
        <v>15000</v>
      </c>
      <c r="H15" s="61"/>
      <c r="I15" s="60"/>
      <c r="J15" s="61"/>
      <c r="K15" s="60"/>
      <c r="L15" s="61"/>
      <c r="M15" s="60"/>
      <c r="N15" s="61"/>
      <c r="O15" s="60"/>
      <c r="P15" s="61"/>
      <c r="Q15" s="60"/>
      <c r="R15" s="61">
        <v>15000</v>
      </c>
      <c r="S15" s="60"/>
      <c r="T15" s="61"/>
      <c r="U15" s="60"/>
      <c r="V15" s="61"/>
      <c r="W15" s="60"/>
      <c r="X15" s="61"/>
      <c r="Y15" s="60"/>
      <c r="Z15" s="61"/>
      <c r="AA15" s="60"/>
      <c r="AB15" s="61"/>
      <c r="AC15" s="60"/>
      <c r="AD15" s="61"/>
      <c r="AE15" s="60"/>
      <c r="AF15" s="61"/>
      <c r="AG15" s="60"/>
      <c r="AH15" s="61"/>
      <c r="AI15" s="60"/>
      <c r="AJ15" s="61"/>
      <c r="AK15" s="60"/>
      <c r="AL15" s="61"/>
      <c r="AM15" s="60"/>
      <c r="AN15" s="39">
        <f t="shared" ref="AN15:AN20" si="2">D15+F15+J15+L15+N15+P15+R15+T15+X15+Z15+AB15+AD15+AF15+AH15+AJ15+AL15-E15-G15-K15-M15-O15-Q15-S15-U15-Y15-AA15-AC15-AE15-AG15-AI15-AK15-AM15+H15-I15+V15-W15</f>
        <v>0</v>
      </c>
    </row>
    <row r="16" spans="1:40" x14ac:dyDescent="0.2">
      <c r="A16" s="57" t="s">
        <v>59</v>
      </c>
      <c r="B16" s="81" t="s">
        <v>143</v>
      </c>
      <c r="C16" s="58" t="s">
        <v>142</v>
      </c>
      <c r="D16" s="59"/>
      <c r="E16" s="60"/>
      <c r="F16" s="61"/>
      <c r="G16" s="60"/>
      <c r="H16" s="61"/>
      <c r="I16" s="60"/>
      <c r="J16" s="61"/>
      <c r="K16" s="60"/>
      <c r="L16" s="61"/>
      <c r="M16" s="60"/>
      <c r="N16" s="61"/>
      <c r="O16" s="60"/>
      <c r="P16" s="61"/>
      <c r="Q16" s="60"/>
      <c r="R16" s="61"/>
      <c r="S16" s="60">
        <v>2400</v>
      </c>
      <c r="T16" s="61"/>
      <c r="U16" s="60"/>
      <c r="V16" s="61"/>
      <c r="W16" s="60"/>
      <c r="X16" s="61"/>
      <c r="Y16" s="60"/>
      <c r="Z16" s="61"/>
      <c r="AA16" s="60"/>
      <c r="AB16" s="61">
        <v>2400</v>
      </c>
      <c r="AC16" s="60"/>
      <c r="AD16" s="61"/>
      <c r="AE16" s="60"/>
      <c r="AF16" s="61"/>
      <c r="AG16" s="60"/>
      <c r="AH16" s="61"/>
      <c r="AI16" s="60"/>
      <c r="AJ16" s="61"/>
      <c r="AK16" s="60"/>
      <c r="AL16" s="61"/>
      <c r="AM16" s="60"/>
      <c r="AN16" s="39">
        <f t="shared" si="2"/>
        <v>0</v>
      </c>
    </row>
    <row r="17" spans="1:40" x14ac:dyDescent="0.2">
      <c r="A17" s="57" t="s">
        <v>60</v>
      </c>
      <c r="B17" s="81" t="s">
        <v>143</v>
      </c>
      <c r="C17" s="58" t="s">
        <v>144</v>
      </c>
      <c r="D17" s="59"/>
      <c r="E17" s="60"/>
      <c r="F17" s="61">
        <v>75460</v>
      </c>
      <c r="G17" s="60"/>
      <c r="H17" s="61"/>
      <c r="I17" s="60">
        <v>75460</v>
      </c>
      <c r="J17" s="61"/>
      <c r="K17" s="60"/>
      <c r="L17" s="61"/>
      <c r="M17" s="60"/>
      <c r="N17" s="61"/>
      <c r="O17" s="60"/>
      <c r="P17" s="61"/>
      <c r="Q17" s="60"/>
      <c r="R17" s="61"/>
      <c r="S17" s="60"/>
      <c r="T17" s="61"/>
      <c r="U17" s="60"/>
      <c r="V17" s="61"/>
      <c r="W17" s="60"/>
      <c r="X17" s="61"/>
      <c r="Y17" s="60"/>
      <c r="Z17" s="61"/>
      <c r="AA17" s="60"/>
      <c r="AB17" s="61"/>
      <c r="AC17" s="60"/>
      <c r="AD17" s="61"/>
      <c r="AE17" s="60"/>
      <c r="AF17" s="61"/>
      <c r="AG17" s="60"/>
      <c r="AH17" s="61"/>
      <c r="AI17" s="60"/>
      <c r="AJ17" s="61"/>
      <c r="AK17" s="60"/>
      <c r="AL17" s="61"/>
      <c r="AM17" s="60"/>
      <c r="AN17" s="39">
        <f t="shared" si="2"/>
        <v>0</v>
      </c>
    </row>
    <row r="18" spans="1:40" x14ac:dyDescent="0.2">
      <c r="A18" s="57" t="s">
        <v>61</v>
      </c>
      <c r="B18" s="81" t="s">
        <v>146</v>
      </c>
      <c r="C18" s="58" t="s">
        <v>145</v>
      </c>
      <c r="D18" s="59"/>
      <c r="E18" s="60"/>
      <c r="F18" s="61">
        <v>35200</v>
      </c>
      <c r="G18" s="60"/>
      <c r="H18" s="61"/>
      <c r="I18" s="60">
        <v>35200</v>
      </c>
      <c r="J18" s="61"/>
      <c r="K18" s="60"/>
      <c r="L18" s="61"/>
      <c r="M18" s="60"/>
      <c r="N18" s="61"/>
      <c r="O18" s="60"/>
      <c r="P18" s="61"/>
      <c r="Q18" s="60"/>
      <c r="R18" s="61"/>
      <c r="S18" s="60"/>
      <c r="T18" s="61"/>
      <c r="U18" s="60"/>
      <c r="V18" s="61"/>
      <c r="W18" s="60"/>
      <c r="X18" s="61"/>
      <c r="Y18" s="60"/>
      <c r="Z18" s="61"/>
      <c r="AA18" s="60"/>
      <c r="AB18" s="61"/>
      <c r="AC18" s="60"/>
      <c r="AD18" s="61"/>
      <c r="AE18" s="60"/>
      <c r="AF18" s="61"/>
      <c r="AG18" s="60"/>
      <c r="AH18" s="61"/>
      <c r="AI18" s="60"/>
      <c r="AJ18" s="61"/>
      <c r="AK18" s="60"/>
      <c r="AL18" s="61"/>
      <c r="AM18" s="60"/>
      <c r="AN18" s="39">
        <f t="shared" si="2"/>
        <v>0</v>
      </c>
    </row>
    <row r="19" spans="1:40" x14ac:dyDescent="0.2">
      <c r="A19" s="57" t="s">
        <v>62</v>
      </c>
      <c r="B19" s="81" t="s">
        <v>146</v>
      </c>
      <c r="C19" s="58" t="s">
        <v>147</v>
      </c>
      <c r="D19" s="59"/>
      <c r="E19" s="60"/>
      <c r="F19" s="61"/>
      <c r="G19" s="60"/>
      <c r="H19" s="61"/>
      <c r="I19" s="60"/>
      <c r="J19" s="61"/>
      <c r="K19" s="60"/>
      <c r="L19" s="61"/>
      <c r="M19" s="60"/>
      <c r="N19" s="61"/>
      <c r="O19" s="60"/>
      <c r="P19" s="61"/>
      <c r="Q19" s="60"/>
      <c r="R19" s="61"/>
      <c r="S19" s="60">
        <v>35670</v>
      </c>
      <c r="T19" s="61"/>
      <c r="U19" s="60"/>
      <c r="V19" s="61"/>
      <c r="W19" s="60"/>
      <c r="X19" s="61">
        <v>35670</v>
      </c>
      <c r="Y19" s="60"/>
      <c r="Z19" s="61"/>
      <c r="AA19" s="60"/>
      <c r="AB19" s="61"/>
      <c r="AC19" s="60"/>
      <c r="AD19" s="61"/>
      <c r="AE19" s="60"/>
      <c r="AF19" s="61"/>
      <c r="AG19" s="60"/>
      <c r="AH19" s="61"/>
      <c r="AI19" s="60"/>
      <c r="AJ19" s="61"/>
      <c r="AK19" s="60"/>
      <c r="AL19" s="61"/>
      <c r="AM19" s="60"/>
      <c r="AN19" s="39">
        <f t="shared" si="2"/>
        <v>0</v>
      </c>
    </row>
    <row r="20" spans="1:40" x14ac:dyDescent="0.2">
      <c r="A20" s="57" t="s">
        <v>63</v>
      </c>
      <c r="B20" s="81" t="s">
        <v>149</v>
      </c>
      <c r="C20" s="58" t="s">
        <v>148</v>
      </c>
      <c r="D20" s="59"/>
      <c r="E20" s="60"/>
      <c r="F20" s="61"/>
      <c r="G20" s="60">
        <v>1750</v>
      </c>
      <c r="H20" s="61"/>
      <c r="I20" s="60"/>
      <c r="J20" s="61"/>
      <c r="K20" s="60"/>
      <c r="L20" s="61"/>
      <c r="M20" s="60"/>
      <c r="N20" s="61"/>
      <c r="O20" s="60"/>
      <c r="P20" s="61"/>
      <c r="Q20" s="60"/>
      <c r="R20" s="61">
        <v>1750</v>
      </c>
      <c r="S20" s="60"/>
      <c r="T20" s="61"/>
      <c r="U20" s="60"/>
      <c r="V20" s="61"/>
      <c r="W20" s="60"/>
      <c r="X20" s="61"/>
      <c r="Y20" s="60"/>
      <c r="Z20" s="61"/>
      <c r="AA20" s="60"/>
      <c r="AB20" s="61"/>
      <c r="AC20" s="60"/>
      <c r="AD20" s="61"/>
      <c r="AE20" s="60"/>
      <c r="AF20" s="61"/>
      <c r="AG20" s="60"/>
      <c r="AH20" s="61"/>
      <c r="AI20" s="60"/>
      <c r="AJ20" s="61"/>
      <c r="AK20" s="60"/>
      <c r="AL20" s="61"/>
      <c r="AM20" s="60"/>
      <c r="AN20" s="39">
        <f t="shared" si="2"/>
        <v>0</v>
      </c>
    </row>
    <row r="21" spans="1:40" x14ac:dyDescent="0.2">
      <c r="A21" s="57" t="s">
        <v>64</v>
      </c>
      <c r="B21" s="58" t="s">
        <v>150</v>
      </c>
      <c r="C21" s="58" t="s">
        <v>151</v>
      </c>
      <c r="D21" s="59"/>
      <c r="E21" s="60"/>
      <c r="F21" s="61"/>
      <c r="G21" s="60">
        <v>75200</v>
      </c>
      <c r="H21" s="61"/>
      <c r="I21" s="60"/>
      <c r="J21" s="61"/>
      <c r="K21" s="60"/>
      <c r="L21" s="61"/>
      <c r="M21" s="60"/>
      <c r="N21" s="61"/>
      <c r="O21" s="60"/>
      <c r="P21" s="61"/>
      <c r="Q21" s="60"/>
      <c r="R21" s="61"/>
      <c r="S21" s="60"/>
      <c r="T21" s="61"/>
      <c r="U21" s="60"/>
      <c r="V21" s="61"/>
      <c r="W21" s="60"/>
      <c r="X21" s="61"/>
      <c r="Y21" s="60"/>
      <c r="Z21" s="61">
        <v>75200</v>
      </c>
      <c r="AA21" s="60"/>
      <c r="AB21" s="61"/>
      <c r="AC21" s="60"/>
      <c r="AD21" s="61"/>
      <c r="AE21" s="60"/>
      <c r="AF21" s="61"/>
      <c r="AG21" s="60"/>
      <c r="AH21" s="61"/>
      <c r="AI21" s="60"/>
      <c r="AJ21" s="61"/>
      <c r="AK21" s="60"/>
      <c r="AL21" s="61"/>
      <c r="AM21" s="60"/>
      <c r="AN21" s="39">
        <f t="shared" si="0"/>
        <v>0</v>
      </c>
    </row>
    <row r="22" spans="1:40" x14ac:dyDescent="0.2">
      <c r="A22" s="57" t="s">
        <v>65</v>
      </c>
      <c r="B22" s="81" t="s">
        <v>116</v>
      </c>
      <c r="C22" s="58" t="s">
        <v>152</v>
      </c>
      <c r="D22" s="59"/>
      <c r="E22" s="60"/>
      <c r="F22" s="61">
        <v>7500</v>
      </c>
      <c r="G22" s="60"/>
      <c r="H22" s="61"/>
      <c r="I22" s="60">
        <v>7500</v>
      </c>
      <c r="J22" s="61"/>
      <c r="K22" s="60"/>
      <c r="L22" s="61"/>
      <c r="M22" s="60"/>
      <c r="N22" s="61"/>
      <c r="O22" s="60"/>
      <c r="P22" s="61"/>
      <c r="Q22" s="60"/>
      <c r="R22" s="61"/>
      <c r="S22" s="60"/>
      <c r="T22" s="61"/>
      <c r="U22" s="60"/>
      <c r="V22" s="61"/>
      <c r="W22" s="60"/>
      <c r="X22" s="61"/>
      <c r="Y22" s="60"/>
      <c r="Z22" s="61"/>
      <c r="AA22" s="60"/>
      <c r="AB22" s="61"/>
      <c r="AC22" s="60"/>
      <c r="AD22" s="61"/>
      <c r="AE22" s="60"/>
      <c r="AF22" s="61"/>
      <c r="AG22" s="60"/>
      <c r="AH22" s="61"/>
      <c r="AI22" s="60"/>
      <c r="AJ22" s="61"/>
      <c r="AK22" s="60"/>
      <c r="AL22" s="61"/>
      <c r="AM22" s="60"/>
      <c r="AN22" s="39">
        <f t="shared" si="0"/>
        <v>0</v>
      </c>
    </row>
    <row r="23" spans="1:40" x14ac:dyDescent="0.2">
      <c r="A23" s="57" t="s">
        <v>56</v>
      </c>
      <c r="B23" s="81" t="s">
        <v>116</v>
      </c>
      <c r="C23" s="58" t="s">
        <v>153</v>
      </c>
      <c r="D23" s="59"/>
      <c r="E23" s="60"/>
      <c r="F23" s="61"/>
      <c r="G23" s="60"/>
      <c r="H23" s="61">
        <v>45700</v>
      </c>
      <c r="I23" s="60"/>
      <c r="J23" s="61"/>
      <c r="K23" s="60"/>
      <c r="L23" s="61"/>
      <c r="M23" s="60"/>
      <c r="N23" s="61"/>
      <c r="O23" s="60"/>
      <c r="P23" s="61"/>
      <c r="Q23" s="60"/>
      <c r="R23" s="61"/>
      <c r="S23" s="60"/>
      <c r="T23" s="61"/>
      <c r="U23" s="60">
        <v>45700</v>
      </c>
      <c r="V23" s="61"/>
      <c r="W23" s="60"/>
      <c r="X23" s="61"/>
      <c r="Y23" s="60"/>
      <c r="Z23" s="61"/>
      <c r="AA23" s="60"/>
      <c r="AB23" s="61"/>
      <c r="AC23" s="60"/>
      <c r="AD23" s="61"/>
      <c r="AE23" s="60"/>
      <c r="AF23" s="61"/>
      <c r="AG23" s="60"/>
      <c r="AH23" s="61"/>
      <c r="AI23" s="60"/>
      <c r="AJ23" s="61"/>
      <c r="AK23" s="60"/>
      <c r="AL23" s="61"/>
      <c r="AM23" s="60"/>
      <c r="AN23" s="39">
        <f t="shared" si="0"/>
        <v>0</v>
      </c>
    </row>
    <row r="24" spans="1:40" x14ac:dyDescent="0.2">
      <c r="A24" s="57" t="s">
        <v>66</v>
      </c>
      <c r="B24" s="58" t="s">
        <v>116</v>
      </c>
      <c r="C24" s="58" t="s">
        <v>156</v>
      </c>
      <c r="D24" s="59"/>
      <c r="E24" s="60"/>
      <c r="F24" s="61">
        <v>3250</v>
      </c>
      <c r="G24" s="83" t="s">
        <v>120</v>
      </c>
      <c r="H24" s="61"/>
      <c r="I24" s="60">
        <v>3250</v>
      </c>
      <c r="J24" s="61"/>
      <c r="K24" s="60"/>
      <c r="L24" s="61"/>
      <c r="M24" s="60"/>
      <c r="N24" s="61"/>
      <c r="O24" s="60"/>
      <c r="P24" s="61"/>
      <c r="Q24" s="60"/>
      <c r="R24" s="59" t="s">
        <v>120</v>
      </c>
      <c r="S24" s="83" t="s">
        <v>120</v>
      </c>
      <c r="T24" s="61"/>
      <c r="U24" s="60"/>
      <c r="V24" s="61"/>
      <c r="W24" s="60"/>
      <c r="X24" s="61"/>
      <c r="Y24" s="60"/>
      <c r="Z24" s="61"/>
      <c r="AA24" s="60"/>
      <c r="AB24" s="61"/>
      <c r="AC24" s="60"/>
      <c r="AD24" s="61"/>
      <c r="AE24" s="60"/>
      <c r="AF24" s="61"/>
      <c r="AG24" s="60"/>
      <c r="AH24" s="61"/>
      <c r="AI24" s="60"/>
      <c r="AJ24" s="61"/>
      <c r="AK24" s="60"/>
      <c r="AL24" s="61"/>
      <c r="AM24" s="60"/>
      <c r="AN24" s="39" t="e">
        <f t="shared" si="0"/>
        <v>#VALUE!</v>
      </c>
    </row>
    <row r="25" spans="1:40" x14ac:dyDescent="0.2">
      <c r="A25" s="57" t="s">
        <v>67</v>
      </c>
      <c r="B25" s="58" t="s">
        <v>116</v>
      </c>
      <c r="C25" s="58" t="s">
        <v>154</v>
      </c>
      <c r="D25" s="59"/>
      <c r="E25" s="60"/>
      <c r="F25" s="61"/>
      <c r="G25" s="60">
        <v>7780</v>
      </c>
      <c r="H25" s="61"/>
      <c r="I25" s="60"/>
      <c r="J25" s="61"/>
      <c r="K25" s="60"/>
      <c r="L25" s="61"/>
      <c r="M25" s="60"/>
      <c r="N25" s="61"/>
      <c r="O25" s="60"/>
      <c r="P25" s="61"/>
      <c r="Q25" s="60"/>
      <c r="R25" s="61">
        <v>7780</v>
      </c>
      <c r="S25" s="60"/>
      <c r="T25" s="61"/>
      <c r="U25" s="60"/>
      <c r="V25" s="61"/>
      <c r="W25" s="60"/>
      <c r="X25" s="61"/>
      <c r="Y25" s="60"/>
      <c r="Z25" s="61"/>
      <c r="AA25" s="60"/>
      <c r="AB25" s="61"/>
      <c r="AC25" s="60"/>
      <c r="AD25" s="61"/>
      <c r="AE25" s="60"/>
      <c r="AF25" s="61"/>
      <c r="AG25" s="60"/>
      <c r="AH25" s="61"/>
      <c r="AI25" s="60"/>
      <c r="AJ25" s="61"/>
      <c r="AK25" s="60"/>
      <c r="AL25" s="61"/>
      <c r="AM25" s="60"/>
      <c r="AN25" s="39">
        <f t="shared" si="0"/>
        <v>0</v>
      </c>
    </row>
    <row r="26" spans="1:40" x14ac:dyDescent="0.2">
      <c r="A26" s="57" t="s">
        <v>68</v>
      </c>
      <c r="B26" s="58" t="s">
        <v>116</v>
      </c>
      <c r="C26" s="58" t="s">
        <v>154</v>
      </c>
      <c r="D26" s="59"/>
      <c r="E26" s="83" t="s">
        <v>120</v>
      </c>
      <c r="F26" s="61"/>
      <c r="G26" s="60">
        <v>345</v>
      </c>
      <c r="H26" s="61"/>
      <c r="I26" s="60"/>
      <c r="J26" s="61"/>
      <c r="K26" s="60"/>
      <c r="L26" s="61"/>
      <c r="M26" s="60"/>
      <c r="N26" s="61"/>
      <c r="O26" s="60"/>
      <c r="P26" s="61"/>
      <c r="Q26" s="60"/>
      <c r="R26" s="61">
        <v>345</v>
      </c>
      <c r="S26" s="60"/>
      <c r="T26" s="61"/>
      <c r="U26" s="60"/>
      <c r="V26" s="61"/>
      <c r="W26" s="60"/>
      <c r="X26" s="61"/>
      <c r="Y26" s="60"/>
      <c r="Z26" s="61"/>
      <c r="AA26" s="60"/>
      <c r="AB26" s="61"/>
      <c r="AC26" s="60"/>
      <c r="AD26" s="61"/>
      <c r="AE26" s="60"/>
      <c r="AF26" s="61"/>
      <c r="AG26" s="60"/>
      <c r="AH26" s="59" t="s">
        <v>120</v>
      </c>
      <c r="AI26" s="60"/>
      <c r="AJ26" s="61"/>
      <c r="AK26" s="60"/>
      <c r="AL26" s="61"/>
      <c r="AM26" s="60"/>
      <c r="AN26" s="39" t="e">
        <f t="shared" si="0"/>
        <v>#VALUE!</v>
      </c>
    </row>
    <row r="27" spans="1:40" x14ac:dyDescent="0.2">
      <c r="A27" s="57" t="s">
        <v>69</v>
      </c>
      <c r="B27" s="58" t="s">
        <v>116</v>
      </c>
      <c r="C27" s="58" t="s">
        <v>155</v>
      </c>
      <c r="D27" s="59"/>
      <c r="E27" s="60">
        <v>750</v>
      </c>
      <c r="F27" s="61"/>
      <c r="G27" s="60"/>
      <c r="H27" s="61"/>
      <c r="I27" s="60"/>
      <c r="J27" s="61"/>
      <c r="K27" s="60"/>
      <c r="L27" s="61"/>
      <c r="M27" s="60"/>
      <c r="N27" s="61"/>
      <c r="O27" s="60"/>
      <c r="P27" s="61"/>
      <c r="Q27" s="60"/>
      <c r="R27" s="61"/>
      <c r="S27" s="60"/>
      <c r="T27" s="61"/>
      <c r="U27" s="60"/>
      <c r="V27" s="61"/>
      <c r="W27" s="60"/>
      <c r="X27" s="61"/>
      <c r="Y27" s="60"/>
      <c r="Z27" s="61"/>
      <c r="AA27" s="60"/>
      <c r="AB27" s="61"/>
      <c r="AC27" s="60"/>
      <c r="AD27" s="61"/>
      <c r="AE27" s="60"/>
      <c r="AF27" s="61"/>
      <c r="AG27" s="60"/>
      <c r="AH27" s="59">
        <v>750</v>
      </c>
      <c r="AI27" s="60"/>
      <c r="AJ27" s="61"/>
      <c r="AK27" s="60"/>
      <c r="AL27" s="61"/>
      <c r="AM27" s="60"/>
      <c r="AN27" s="39">
        <f t="shared" si="0"/>
        <v>0</v>
      </c>
    </row>
    <row r="28" spans="1:40" x14ac:dyDescent="0.2">
      <c r="A28" s="57" t="s">
        <v>70</v>
      </c>
      <c r="B28" s="57"/>
      <c r="C28" s="57"/>
      <c r="D28" s="59"/>
      <c r="E28" s="60"/>
      <c r="F28" s="61"/>
      <c r="G28" s="60"/>
      <c r="H28" s="61"/>
      <c r="I28" s="60"/>
      <c r="J28" s="61"/>
      <c r="K28" s="60"/>
      <c r="L28" s="61"/>
      <c r="M28" s="60"/>
      <c r="N28" s="61"/>
      <c r="O28" s="60"/>
      <c r="P28" s="61"/>
      <c r="Q28" s="60"/>
      <c r="R28" s="61"/>
      <c r="S28" s="60"/>
      <c r="T28" s="61"/>
      <c r="U28" s="60"/>
      <c r="V28" s="61"/>
      <c r="W28" s="60"/>
      <c r="X28" s="61"/>
      <c r="Y28" s="60"/>
      <c r="Z28" s="61"/>
      <c r="AA28" s="60"/>
      <c r="AB28" s="61"/>
      <c r="AC28" s="60"/>
      <c r="AD28" s="61"/>
      <c r="AE28" s="60"/>
      <c r="AF28" s="61"/>
      <c r="AG28" s="60"/>
      <c r="AH28" s="61"/>
      <c r="AI28" s="60"/>
      <c r="AJ28" s="61"/>
      <c r="AK28" s="60"/>
      <c r="AL28" s="61"/>
      <c r="AM28" s="60"/>
      <c r="AN28" s="39">
        <f>D28+F28+J28+L28+N28+P28+R28+T28+X28+Z28+AB28+AD28+AF28+AH28+AJ28+AL28-E28-G28-K28-M28-O28-Q28-S28-U28-Y28-AA28-AC28-AE28-AG28-AI28-AK28-AM28+H28-I28+V28-W28</f>
        <v>0</v>
      </c>
    </row>
    <row r="29" spans="1:40" x14ac:dyDescent="0.2">
      <c r="A29" s="57" t="s">
        <v>71</v>
      </c>
      <c r="B29" s="57"/>
      <c r="C29" s="57"/>
      <c r="D29" s="59"/>
      <c r="E29" s="60"/>
      <c r="F29" s="61"/>
      <c r="G29" s="60"/>
      <c r="H29" s="61"/>
      <c r="I29" s="60"/>
      <c r="J29" s="61"/>
      <c r="K29" s="60"/>
      <c r="L29" s="61"/>
      <c r="M29" s="60"/>
      <c r="N29" s="61"/>
      <c r="O29" s="60"/>
      <c r="P29" s="61"/>
      <c r="Q29" s="60"/>
      <c r="R29" s="61"/>
      <c r="S29" s="60"/>
      <c r="T29" s="61"/>
      <c r="U29" s="60"/>
      <c r="V29" s="61"/>
      <c r="W29" s="60"/>
      <c r="X29" s="61"/>
      <c r="Y29" s="60"/>
      <c r="Z29" s="61"/>
      <c r="AA29" s="60"/>
      <c r="AB29" s="61"/>
      <c r="AC29" s="60"/>
      <c r="AD29" s="61"/>
      <c r="AE29" s="60"/>
      <c r="AF29" s="61"/>
      <c r="AG29" s="60"/>
      <c r="AH29" s="61"/>
      <c r="AI29" s="60"/>
      <c r="AJ29" s="61"/>
      <c r="AK29" s="60"/>
      <c r="AL29" s="61"/>
      <c r="AM29" s="60"/>
      <c r="AN29" s="39">
        <f t="shared" si="0"/>
        <v>0</v>
      </c>
    </row>
    <row r="30" spans="1:40" x14ac:dyDescent="0.2">
      <c r="A30" s="57" t="s">
        <v>72</v>
      </c>
      <c r="B30" s="57"/>
      <c r="C30" s="57"/>
      <c r="D30" s="59"/>
      <c r="E30" s="60"/>
      <c r="F30" s="61"/>
      <c r="G30" s="60"/>
      <c r="H30" s="61"/>
      <c r="I30" s="60"/>
      <c r="J30" s="61"/>
      <c r="K30" s="60"/>
      <c r="L30" s="61"/>
      <c r="M30" s="60"/>
      <c r="N30" s="61"/>
      <c r="O30" s="60"/>
      <c r="P30" s="61"/>
      <c r="Q30" s="60"/>
      <c r="R30" s="61"/>
      <c r="S30" s="60"/>
      <c r="T30" s="61"/>
      <c r="U30" s="60"/>
      <c r="V30" s="61"/>
      <c r="W30" s="60"/>
      <c r="X30" s="61"/>
      <c r="Y30" s="60"/>
      <c r="Z30" s="61"/>
      <c r="AA30" s="60"/>
      <c r="AB30" s="61"/>
      <c r="AC30" s="60"/>
      <c r="AD30" s="61"/>
      <c r="AE30" s="60"/>
      <c r="AF30" s="61"/>
      <c r="AG30" s="60"/>
      <c r="AH30" s="61"/>
      <c r="AI30" s="60"/>
      <c r="AJ30" s="61"/>
      <c r="AK30" s="60"/>
      <c r="AL30" s="61"/>
      <c r="AM30" s="60"/>
      <c r="AN30" s="39">
        <f t="shared" si="0"/>
        <v>0</v>
      </c>
    </row>
    <row r="31" spans="1:40" x14ac:dyDescent="0.2">
      <c r="A31" s="57" t="s">
        <v>73</v>
      </c>
      <c r="B31" s="57"/>
      <c r="C31" s="57"/>
      <c r="D31" s="59"/>
      <c r="E31" s="60"/>
      <c r="F31" s="61"/>
      <c r="G31" s="60"/>
      <c r="H31" s="61"/>
      <c r="I31" s="60"/>
      <c r="J31" s="61"/>
      <c r="K31" s="60"/>
      <c r="L31" s="61"/>
      <c r="M31" s="60"/>
      <c r="N31" s="61"/>
      <c r="O31" s="60"/>
      <c r="P31" s="61"/>
      <c r="Q31" s="60"/>
      <c r="R31" s="61"/>
      <c r="S31" s="60"/>
      <c r="T31" s="61"/>
      <c r="U31" s="60"/>
      <c r="V31" s="61"/>
      <c r="W31" s="60"/>
      <c r="X31" s="61"/>
      <c r="Y31" s="60"/>
      <c r="Z31" s="61"/>
      <c r="AA31" s="60"/>
      <c r="AB31" s="61"/>
      <c r="AC31" s="60"/>
      <c r="AD31" s="61"/>
      <c r="AE31" s="60"/>
      <c r="AF31" s="61"/>
      <c r="AG31" s="60"/>
      <c r="AH31" s="61"/>
      <c r="AI31" s="60"/>
      <c r="AJ31" s="61"/>
      <c r="AK31" s="60"/>
      <c r="AL31" s="61"/>
      <c r="AM31" s="60"/>
      <c r="AN31" s="39">
        <f t="shared" si="0"/>
        <v>0</v>
      </c>
    </row>
    <row r="32" spans="1:40" x14ac:dyDescent="0.2">
      <c r="A32" s="57" t="s">
        <v>74</v>
      </c>
      <c r="B32" s="57"/>
      <c r="C32" s="57"/>
      <c r="D32" s="59"/>
      <c r="E32" s="60"/>
      <c r="F32" s="61"/>
      <c r="G32" s="60"/>
      <c r="H32" s="61"/>
      <c r="I32" s="60"/>
      <c r="J32" s="61"/>
      <c r="K32" s="60"/>
      <c r="L32" s="61"/>
      <c r="M32" s="60"/>
      <c r="N32" s="61"/>
      <c r="O32" s="60"/>
      <c r="P32" s="61"/>
      <c r="Q32" s="60"/>
      <c r="R32" s="61"/>
      <c r="S32" s="60"/>
      <c r="T32" s="61"/>
      <c r="U32" s="60"/>
      <c r="V32" s="61"/>
      <c r="W32" s="60"/>
      <c r="X32" s="61"/>
      <c r="Y32" s="60"/>
      <c r="Z32" s="61"/>
      <c r="AA32" s="60"/>
      <c r="AB32" s="61"/>
      <c r="AC32" s="60"/>
      <c r="AD32" s="61"/>
      <c r="AE32" s="60"/>
      <c r="AF32" s="61"/>
      <c r="AG32" s="60"/>
      <c r="AH32" s="61"/>
      <c r="AI32" s="60"/>
      <c r="AJ32" s="61"/>
      <c r="AK32" s="60"/>
      <c r="AL32" s="61"/>
      <c r="AM32" s="60"/>
      <c r="AN32" s="39">
        <f t="shared" si="0"/>
        <v>0</v>
      </c>
    </row>
    <row r="33" spans="1:40" x14ac:dyDescent="0.2">
      <c r="A33" s="57" t="s">
        <v>75</v>
      </c>
      <c r="B33" s="57"/>
      <c r="C33" s="57"/>
      <c r="D33" s="59"/>
      <c r="E33" s="60"/>
      <c r="F33" s="61"/>
      <c r="G33" s="60"/>
      <c r="H33" s="61"/>
      <c r="I33" s="60"/>
      <c r="J33" s="61"/>
      <c r="K33" s="60"/>
      <c r="L33" s="61"/>
      <c r="M33" s="60"/>
      <c r="N33" s="61"/>
      <c r="O33" s="60"/>
      <c r="P33" s="61"/>
      <c r="Q33" s="60"/>
      <c r="R33" s="61"/>
      <c r="S33" s="60"/>
      <c r="T33" s="61"/>
      <c r="U33" s="60"/>
      <c r="V33" s="61"/>
      <c r="W33" s="60"/>
      <c r="X33" s="61"/>
      <c r="Y33" s="60"/>
      <c r="Z33" s="61"/>
      <c r="AA33" s="60"/>
      <c r="AB33" s="61"/>
      <c r="AC33" s="60"/>
      <c r="AD33" s="61"/>
      <c r="AE33" s="60"/>
      <c r="AF33" s="61"/>
      <c r="AG33" s="60"/>
      <c r="AH33" s="61"/>
      <c r="AI33" s="60"/>
      <c r="AJ33" s="61"/>
      <c r="AK33" s="60"/>
      <c r="AL33" s="61"/>
      <c r="AM33" s="60"/>
      <c r="AN33" s="39">
        <f t="shared" si="0"/>
        <v>0</v>
      </c>
    </row>
    <row r="34" spans="1:40" x14ac:dyDescent="0.2">
      <c r="A34" s="57" t="s">
        <v>76</v>
      </c>
      <c r="B34" s="57"/>
      <c r="C34" s="57"/>
      <c r="D34" s="59"/>
      <c r="E34" s="60"/>
      <c r="F34" s="61"/>
      <c r="G34" s="60"/>
      <c r="H34" s="61"/>
      <c r="I34" s="60"/>
      <c r="J34" s="61"/>
      <c r="K34" s="60"/>
      <c r="L34" s="61"/>
      <c r="M34" s="60"/>
      <c r="N34" s="61"/>
      <c r="O34" s="60"/>
      <c r="P34" s="61"/>
      <c r="Q34" s="60"/>
      <c r="R34" s="61"/>
      <c r="S34" s="60"/>
      <c r="T34" s="61"/>
      <c r="U34" s="60"/>
      <c r="V34" s="61"/>
      <c r="W34" s="60"/>
      <c r="X34" s="61"/>
      <c r="Y34" s="60"/>
      <c r="Z34" s="61"/>
      <c r="AA34" s="60"/>
      <c r="AB34" s="61"/>
      <c r="AC34" s="60"/>
      <c r="AD34" s="61"/>
      <c r="AE34" s="60"/>
      <c r="AF34" s="61"/>
      <c r="AG34" s="60"/>
      <c r="AH34" s="61"/>
      <c r="AI34" s="60"/>
      <c r="AJ34" s="61"/>
      <c r="AK34" s="60"/>
      <c r="AL34" s="61"/>
      <c r="AM34" s="60"/>
      <c r="AN34" s="39">
        <f t="shared" si="0"/>
        <v>0</v>
      </c>
    </row>
    <row r="35" spans="1:40" x14ac:dyDescent="0.2">
      <c r="A35" s="54" t="s">
        <v>3</v>
      </c>
      <c r="B35" s="54"/>
      <c r="C35" s="54"/>
      <c r="D35" s="62">
        <f>SUM(D5:D34)</f>
        <v>6940</v>
      </c>
      <c r="E35" s="63">
        <f>SUM(E5:E34)</f>
        <v>6690</v>
      </c>
      <c r="F35" s="62">
        <f t="shared" ref="F35:AC35" si="3">SUM(F5:F34)</f>
        <v>383275</v>
      </c>
      <c r="G35" s="64">
        <f t="shared" si="3"/>
        <v>130265</v>
      </c>
      <c r="H35" s="62">
        <f>SUM(H5:H34)</f>
        <v>274160</v>
      </c>
      <c r="I35" s="64">
        <f>SUM(I5:I34)</f>
        <v>147110</v>
      </c>
      <c r="J35" s="62">
        <f>SUM(J5:J34)</f>
        <v>0</v>
      </c>
      <c r="K35" s="64">
        <f>SUM(K5:K34)</f>
        <v>0</v>
      </c>
      <c r="L35" s="62">
        <f t="shared" si="3"/>
        <v>0</v>
      </c>
      <c r="M35" s="64">
        <f t="shared" si="3"/>
        <v>325960</v>
      </c>
      <c r="N35" s="62">
        <f t="shared" si="3"/>
        <v>0</v>
      </c>
      <c r="O35" s="64">
        <f t="shared" si="3"/>
        <v>0</v>
      </c>
      <c r="P35" s="62">
        <f t="shared" si="3"/>
        <v>0</v>
      </c>
      <c r="Q35" s="64">
        <f t="shared" si="3"/>
        <v>0</v>
      </c>
      <c r="R35" s="62">
        <f t="shared" si="3"/>
        <v>54065</v>
      </c>
      <c r="S35" s="64">
        <f t="shared" si="3"/>
        <v>103385</v>
      </c>
      <c r="T35" s="62">
        <f t="shared" si="3"/>
        <v>0</v>
      </c>
      <c r="U35" s="64">
        <f t="shared" si="3"/>
        <v>130300</v>
      </c>
      <c r="V35" s="62">
        <f>SUM(V5:V34)</f>
        <v>0</v>
      </c>
      <c r="W35" s="64">
        <f>SUM(W5:W34)</f>
        <v>0</v>
      </c>
      <c r="X35" s="62">
        <f t="shared" si="3"/>
        <v>46920</v>
      </c>
      <c r="Y35" s="64">
        <f t="shared" si="3"/>
        <v>0</v>
      </c>
      <c r="Z35" s="62">
        <f t="shared" si="3"/>
        <v>75200</v>
      </c>
      <c r="AA35" s="64">
        <f t="shared" si="3"/>
        <v>0</v>
      </c>
      <c r="AB35" s="62">
        <f t="shared" si="3"/>
        <v>2400</v>
      </c>
      <c r="AC35" s="64">
        <f t="shared" si="3"/>
        <v>0</v>
      </c>
      <c r="AD35" s="62">
        <f t="shared" ref="AD35:AI35" si="4">SUM(AD5:AD34)</f>
        <v>0</v>
      </c>
      <c r="AE35" s="64">
        <f t="shared" si="4"/>
        <v>0</v>
      </c>
      <c r="AF35" s="62">
        <f t="shared" si="4"/>
        <v>0</v>
      </c>
      <c r="AG35" s="64">
        <f t="shared" si="4"/>
        <v>0</v>
      </c>
      <c r="AH35" s="62">
        <f t="shared" si="4"/>
        <v>750</v>
      </c>
      <c r="AI35" s="64">
        <f t="shared" si="4"/>
        <v>0</v>
      </c>
      <c r="AJ35" s="62">
        <f>SUM(AJ5:AJ34)</f>
        <v>0</v>
      </c>
      <c r="AK35" s="64">
        <f>SUM(AK5:AK34)</f>
        <v>0</v>
      </c>
      <c r="AL35" s="62">
        <f>SUM(AL5:AL34)</f>
        <v>0</v>
      </c>
      <c r="AM35" s="64">
        <f>SUM(AM5:AM34)</f>
        <v>0</v>
      </c>
      <c r="AN35" s="39">
        <f t="shared" si="0"/>
        <v>0</v>
      </c>
    </row>
    <row r="36" spans="1:40" x14ac:dyDescent="0.2">
      <c r="A36" s="54" t="s">
        <v>4</v>
      </c>
      <c r="B36" s="54"/>
      <c r="C36" s="54"/>
      <c r="D36" s="62">
        <f>D35</f>
        <v>6940</v>
      </c>
      <c r="E36" s="64">
        <f t="shared" ref="E36:AI36" si="5">E35</f>
        <v>6690</v>
      </c>
      <c r="F36" s="62">
        <f t="shared" si="5"/>
        <v>383275</v>
      </c>
      <c r="G36" s="64">
        <f t="shared" si="5"/>
        <v>130265</v>
      </c>
      <c r="H36" s="62">
        <f>H35</f>
        <v>274160</v>
      </c>
      <c r="I36" s="64">
        <f>I35</f>
        <v>147110</v>
      </c>
      <c r="J36" s="62">
        <f>J35</f>
        <v>0</v>
      </c>
      <c r="K36" s="64">
        <f>K35</f>
        <v>0</v>
      </c>
      <c r="L36" s="62">
        <f t="shared" si="5"/>
        <v>0</v>
      </c>
      <c r="M36" s="64">
        <f t="shared" si="5"/>
        <v>325960</v>
      </c>
      <c r="N36" s="62">
        <f t="shared" si="5"/>
        <v>0</v>
      </c>
      <c r="O36" s="64">
        <f t="shared" si="5"/>
        <v>0</v>
      </c>
      <c r="P36" s="62">
        <f t="shared" si="5"/>
        <v>0</v>
      </c>
      <c r="Q36" s="64">
        <f t="shared" si="5"/>
        <v>0</v>
      </c>
      <c r="R36" s="62">
        <f t="shared" si="5"/>
        <v>54065</v>
      </c>
      <c r="S36" s="64">
        <f t="shared" si="5"/>
        <v>103385</v>
      </c>
      <c r="T36" s="62">
        <f t="shared" si="5"/>
        <v>0</v>
      </c>
      <c r="U36" s="64">
        <f t="shared" si="5"/>
        <v>130300</v>
      </c>
      <c r="V36" s="62">
        <f>V35</f>
        <v>0</v>
      </c>
      <c r="W36" s="64">
        <f>W35</f>
        <v>0</v>
      </c>
      <c r="X36" s="62">
        <f t="shared" si="5"/>
        <v>46920</v>
      </c>
      <c r="Y36" s="64">
        <f t="shared" si="5"/>
        <v>0</v>
      </c>
      <c r="Z36" s="62">
        <f t="shared" si="5"/>
        <v>75200</v>
      </c>
      <c r="AA36" s="64">
        <f t="shared" si="5"/>
        <v>0</v>
      </c>
      <c r="AB36" s="62">
        <f t="shared" si="5"/>
        <v>2400</v>
      </c>
      <c r="AC36" s="64">
        <f t="shared" si="5"/>
        <v>0</v>
      </c>
      <c r="AD36" s="62">
        <f t="shared" si="5"/>
        <v>0</v>
      </c>
      <c r="AE36" s="64">
        <f t="shared" si="5"/>
        <v>0</v>
      </c>
      <c r="AF36" s="62">
        <f t="shared" si="5"/>
        <v>0</v>
      </c>
      <c r="AG36" s="64">
        <f t="shared" si="5"/>
        <v>0</v>
      </c>
      <c r="AH36" s="62">
        <f t="shared" si="5"/>
        <v>750</v>
      </c>
      <c r="AI36" s="64">
        <f t="shared" si="5"/>
        <v>0</v>
      </c>
      <c r="AJ36" s="62">
        <f>AJ35</f>
        <v>0</v>
      </c>
      <c r="AK36" s="64">
        <f>AK35</f>
        <v>0</v>
      </c>
      <c r="AL36" s="62">
        <f>AL35</f>
        <v>0</v>
      </c>
      <c r="AM36" s="64">
        <f>AM35</f>
        <v>0</v>
      </c>
      <c r="AN36" s="39">
        <f t="shared" si="0"/>
        <v>0</v>
      </c>
    </row>
    <row r="37" spans="1:40" x14ac:dyDescent="0.2">
      <c r="A37" s="57" t="s">
        <v>77</v>
      </c>
      <c r="B37" s="57"/>
      <c r="C37" s="57"/>
      <c r="D37" s="59"/>
      <c r="E37" s="60"/>
      <c r="F37" s="61"/>
      <c r="G37" s="60"/>
      <c r="H37" s="61"/>
      <c r="I37" s="60"/>
      <c r="J37" s="61"/>
      <c r="K37" s="60"/>
      <c r="L37" s="61"/>
      <c r="M37" s="60"/>
      <c r="N37" s="61"/>
      <c r="O37" s="60"/>
      <c r="P37" s="61"/>
      <c r="Q37" s="60"/>
      <c r="R37" s="61"/>
      <c r="S37" s="60"/>
      <c r="T37" s="61"/>
      <c r="U37" s="60"/>
      <c r="V37" s="61"/>
      <c r="W37" s="60"/>
      <c r="X37" s="61"/>
      <c r="Y37" s="60"/>
      <c r="Z37" s="61"/>
      <c r="AA37" s="60"/>
      <c r="AB37" s="61"/>
      <c r="AC37" s="60"/>
      <c r="AD37" s="61"/>
      <c r="AE37" s="60"/>
      <c r="AF37" s="61"/>
      <c r="AG37" s="60"/>
      <c r="AH37" s="61"/>
      <c r="AI37" s="60"/>
      <c r="AJ37" s="61"/>
      <c r="AK37" s="60"/>
      <c r="AL37" s="61"/>
      <c r="AM37" s="60"/>
      <c r="AN37" s="39">
        <f t="shared" si="0"/>
        <v>0</v>
      </c>
    </row>
    <row r="38" spans="1:40" x14ac:dyDescent="0.2">
      <c r="A38" s="57" t="s">
        <v>78</v>
      </c>
      <c r="B38" s="57"/>
      <c r="C38" s="57"/>
      <c r="D38" s="59"/>
      <c r="E38" s="60"/>
      <c r="F38" s="61"/>
      <c r="G38" s="60"/>
      <c r="H38" s="61"/>
      <c r="I38" s="60"/>
      <c r="J38" s="61"/>
      <c r="K38" s="60"/>
      <c r="L38" s="61"/>
      <c r="M38" s="60"/>
      <c r="N38" s="61"/>
      <c r="O38" s="60"/>
      <c r="P38" s="61"/>
      <c r="Q38" s="60"/>
      <c r="R38" s="61"/>
      <c r="S38" s="60"/>
      <c r="T38" s="61"/>
      <c r="U38" s="60"/>
      <c r="V38" s="61"/>
      <c r="W38" s="60"/>
      <c r="X38" s="61"/>
      <c r="Y38" s="60"/>
      <c r="Z38" s="61"/>
      <c r="AA38" s="60"/>
      <c r="AB38" s="61"/>
      <c r="AC38" s="60"/>
      <c r="AD38" s="61"/>
      <c r="AE38" s="60"/>
      <c r="AF38" s="61"/>
      <c r="AG38" s="60"/>
      <c r="AH38" s="61"/>
      <c r="AI38" s="60"/>
      <c r="AJ38" s="61"/>
      <c r="AK38" s="60"/>
      <c r="AL38" s="61"/>
      <c r="AM38" s="60"/>
      <c r="AN38" s="39">
        <f t="shared" si="0"/>
        <v>0</v>
      </c>
    </row>
    <row r="39" spans="1:40" x14ac:dyDescent="0.2">
      <c r="A39" s="57" t="s">
        <v>79</v>
      </c>
      <c r="B39" s="57"/>
      <c r="C39" s="57"/>
      <c r="D39" s="59"/>
      <c r="E39" s="60"/>
      <c r="F39" s="61"/>
      <c r="G39" s="60"/>
      <c r="H39" s="61"/>
      <c r="I39" s="60"/>
      <c r="J39" s="61"/>
      <c r="K39" s="60"/>
      <c r="L39" s="61"/>
      <c r="M39" s="60"/>
      <c r="N39" s="61"/>
      <c r="O39" s="60"/>
      <c r="P39" s="61"/>
      <c r="Q39" s="60"/>
      <c r="R39" s="61"/>
      <c r="S39" s="60"/>
      <c r="T39" s="61"/>
      <c r="U39" s="60"/>
      <c r="V39" s="61"/>
      <c r="W39" s="60"/>
      <c r="X39" s="61"/>
      <c r="Y39" s="60"/>
      <c r="Z39" s="61"/>
      <c r="AA39" s="60"/>
      <c r="AB39" s="61"/>
      <c r="AC39" s="60"/>
      <c r="AD39" s="61"/>
      <c r="AE39" s="60"/>
      <c r="AF39" s="61"/>
      <c r="AG39" s="60"/>
      <c r="AH39" s="61"/>
      <c r="AI39" s="60"/>
      <c r="AJ39" s="61"/>
      <c r="AK39" s="60"/>
      <c r="AL39" s="61"/>
      <c r="AM39" s="60"/>
      <c r="AN39" s="39">
        <f t="shared" si="0"/>
        <v>0</v>
      </c>
    </row>
    <row r="40" spans="1:40" x14ac:dyDescent="0.2">
      <c r="A40" s="57" t="s">
        <v>80</v>
      </c>
      <c r="B40" s="57"/>
      <c r="C40" s="57"/>
      <c r="D40" s="59"/>
      <c r="E40" s="60"/>
      <c r="F40" s="61"/>
      <c r="G40" s="60"/>
      <c r="H40" s="61"/>
      <c r="I40" s="60"/>
      <c r="J40" s="61"/>
      <c r="K40" s="60"/>
      <c r="L40" s="61"/>
      <c r="M40" s="60"/>
      <c r="N40" s="61"/>
      <c r="O40" s="60"/>
      <c r="P40" s="61"/>
      <c r="Q40" s="60"/>
      <c r="R40" s="61"/>
      <c r="S40" s="60"/>
      <c r="T40" s="61"/>
      <c r="U40" s="60"/>
      <c r="V40" s="61"/>
      <c r="W40" s="60"/>
      <c r="X40" s="61"/>
      <c r="Y40" s="60"/>
      <c r="Z40" s="61"/>
      <c r="AA40" s="60"/>
      <c r="AB40" s="61"/>
      <c r="AC40" s="60"/>
      <c r="AD40" s="61"/>
      <c r="AE40" s="60"/>
      <c r="AF40" s="61"/>
      <c r="AG40" s="60"/>
      <c r="AH40" s="61"/>
      <c r="AI40" s="60"/>
      <c r="AJ40" s="61"/>
      <c r="AK40" s="60"/>
      <c r="AL40" s="61"/>
      <c r="AM40" s="60"/>
      <c r="AN40" s="39">
        <f t="shared" si="0"/>
        <v>0</v>
      </c>
    </row>
    <row r="41" spans="1:40" x14ac:dyDescent="0.2">
      <c r="A41" s="57" t="s">
        <v>81</v>
      </c>
      <c r="B41" s="57"/>
      <c r="C41" s="57"/>
      <c r="D41" s="59"/>
      <c r="E41" s="60"/>
      <c r="F41" s="61"/>
      <c r="G41" s="60"/>
      <c r="H41" s="61"/>
      <c r="I41" s="60"/>
      <c r="J41" s="61"/>
      <c r="K41" s="60"/>
      <c r="L41" s="61"/>
      <c r="M41" s="60"/>
      <c r="N41" s="61"/>
      <c r="O41" s="60"/>
      <c r="P41" s="61"/>
      <c r="Q41" s="60"/>
      <c r="R41" s="61"/>
      <c r="S41" s="60"/>
      <c r="T41" s="61"/>
      <c r="U41" s="60"/>
      <c r="V41" s="61"/>
      <c r="W41" s="60"/>
      <c r="X41" s="61"/>
      <c r="Y41" s="60"/>
      <c r="Z41" s="61"/>
      <c r="AA41" s="60"/>
      <c r="AB41" s="61"/>
      <c r="AC41" s="60"/>
      <c r="AD41" s="61"/>
      <c r="AE41" s="60"/>
      <c r="AF41" s="61"/>
      <c r="AG41" s="60"/>
      <c r="AH41" s="61"/>
      <c r="AI41" s="60"/>
      <c r="AJ41" s="61"/>
      <c r="AK41" s="60"/>
      <c r="AL41" s="61"/>
      <c r="AM41" s="60"/>
      <c r="AN41" s="39">
        <f t="shared" si="0"/>
        <v>0</v>
      </c>
    </row>
    <row r="42" spans="1:40" x14ac:dyDescent="0.2">
      <c r="A42" s="57" t="s">
        <v>82</v>
      </c>
      <c r="B42" s="57"/>
      <c r="C42" s="57"/>
      <c r="D42" s="59"/>
      <c r="E42" s="60"/>
      <c r="F42" s="61"/>
      <c r="G42" s="60"/>
      <c r="H42" s="61"/>
      <c r="I42" s="60"/>
      <c r="J42" s="61"/>
      <c r="K42" s="60"/>
      <c r="L42" s="61"/>
      <c r="M42" s="60"/>
      <c r="N42" s="61"/>
      <c r="O42" s="60"/>
      <c r="P42" s="61"/>
      <c r="Q42" s="60"/>
      <c r="R42" s="61"/>
      <c r="S42" s="60"/>
      <c r="T42" s="61"/>
      <c r="U42" s="60"/>
      <c r="V42" s="61"/>
      <c r="W42" s="60"/>
      <c r="X42" s="61"/>
      <c r="Y42" s="60"/>
      <c r="Z42" s="61"/>
      <c r="AA42" s="60"/>
      <c r="AB42" s="61"/>
      <c r="AC42" s="60"/>
      <c r="AD42" s="61"/>
      <c r="AE42" s="60"/>
      <c r="AF42" s="61"/>
      <c r="AG42" s="60"/>
      <c r="AH42" s="61"/>
      <c r="AI42" s="60"/>
      <c r="AJ42" s="61"/>
      <c r="AK42" s="60"/>
      <c r="AL42" s="61"/>
      <c r="AM42" s="60"/>
      <c r="AN42" s="39">
        <f t="shared" si="0"/>
        <v>0</v>
      </c>
    </row>
    <row r="43" spans="1:40" x14ac:dyDescent="0.2">
      <c r="A43" s="57" t="s">
        <v>83</v>
      </c>
      <c r="B43" s="57"/>
      <c r="C43" s="57"/>
      <c r="D43" s="59"/>
      <c r="E43" s="60"/>
      <c r="F43" s="61"/>
      <c r="G43" s="60"/>
      <c r="H43" s="61"/>
      <c r="I43" s="60"/>
      <c r="J43" s="61"/>
      <c r="K43" s="60"/>
      <c r="L43" s="61"/>
      <c r="M43" s="60"/>
      <c r="N43" s="61"/>
      <c r="O43" s="60"/>
      <c r="P43" s="61"/>
      <c r="Q43" s="60"/>
      <c r="R43" s="61"/>
      <c r="S43" s="60"/>
      <c r="T43" s="61"/>
      <c r="U43" s="60"/>
      <c r="V43" s="61"/>
      <c r="W43" s="60"/>
      <c r="X43" s="61"/>
      <c r="Y43" s="60"/>
      <c r="Z43" s="61"/>
      <c r="AA43" s="60"/>
      <c r="AB43" s="61"/>
      <c r="AC43" s="60"/>
      <c r="AD43" s="61"/>
      <c r="AE43" s="60"/>
      <c r="AF43" s="61"/>
      <c r="AG43" s="60"/>
      <c r="AH43" s="61"/>
      <c r="AI43" s="60"/>
      <c r="AJ43" s="61"/>
      <c r="AK43" s="60"/>
      <c r="AL43" s="61"/>
      <c r="AM43" s="60"/>
      <c r="AN43" s="39">
        <f t="shared" si="0"/>
        <v>0</v>
      </c>
    </row>
    <row r="44" spans="1:40" x14ac:dyDescent="0.2">
      <c r="A44" s="57" t="s">
        <v>84</v>
      </c>
      <c r="B44" s="57"/>
      <c r="C44" s="57"/>
      <c r="D44" s="59"/>
      <c r="E44" s="60"/>
      <c r="F44" s="61"/>
      <c r="G44" s="60"/>
      <c r="H44" s="61"/>
      <c r="I44" s="60"/>
      <c r="J44" s="61"/>
      <c r="K44" s="60"/>
      <c r="L44" s="61"/>
      <c r="M44" s="60"/>
      <c r="N44" s="61"/>
      <c r="O44" s="60"/>
      <c r="P44" s="61"/>
      <c r="Q44" s="60"/>
      <c r="R44" s="61"/>
      <c r="S44" s="60"/>
      <c r="T44" s="61"/>
      <c r="U44" s="60"/>
      <c r="V44" s="61"/>
      <c r="W44" s="60"/>
      <c r="X44" s="61"/>
      <c r="Y44" s="60"/>
      <c r="Z44" s="61"/>
      <c r="AA44" s="60"/>
      <c r="AB44" s="61"/>
      <c r="AC44" s="60"/>
      <c r="AD44" s="61"/>
      <c r="AE44" s="60"/>
      <c r="AF44" s="61"/>
      <c r="AG44" s="60"/>
      <c r="AH44" s="61"/>
      <c r="AI44" s="60"/>
      <c r="AJ44" s="61"/>
      <c r="AK44" s="60"/>
      <c r="AL44" s="61"/>
      <c r="AM44" s="60"/>
      <c r="AN44" s="39">
        <f t="shared" si="0"/>
        <v>0</v>
      </c>
    </row>
    <row r="45" spans="1:40" x14ac:dyDescent="0.2">
      <c r="A45" s="57" t="s">
        <v>85</v>
      </c>
      <c r="B45" s="57"/>
      <c r="C45" s="57"/>
      <c r="D45" s="59"/>
      <c r="E45" s="60"/>
      <c r="F45" s="61"/>
      <c r="G45" s="60"/>
      <c r="H45" s="61"/>
      <c r="I45" s="60"/>
      <c r="J45" s="61"/>
      <c r="K45" s="60"/>
      <c r="L45" s="61"/>
      <c r="M45" s="60"/>
      <c r="N45" s="61"/>
      <c r="O45" s="60"/>
      <c r="P45" s="61"/>
      <c r="Q45" s="60"/>
      <c r="R45" s="61"/>
      <c r="S45" s="60"/>
      <c r="T45" s="61"/>
      <c r="U45" s="60"/>
      <c r="V45" s="61"/>
      <c r="W45" s="60"/>
      <c r="X45" s="61"/>
      <c r="Y45" s="60"/>
      <c r="Z45" s="61"/>
      <c r="AA45" s="60"/>
      <c r="AB45" s="61"/>
      <c r="AC45" s="60"/>
      <c r="AD45" s="61"/>
      <c r="AE45" s="60"/>
      <c r="AF45" s="61"/>
      <c r="AG45" s="60"/>
      <c r="AH45" s="61"/>
      <c r="AI45" s="60"/>
      <c r="AJ45" s="61"/>
      <c r="AK45" s="60"/>
      <c r="AL45" s="61"/>
      <c r="AM45" s="60"/>
      <c r="AN45" s="39">
        <f t="shared" si="0"/>
        <v>0</v>
      </c>
    </row>
    <row r="46" spans="1:40" x14ac:dyDescent="0.2">
      <c r="A46" s="57" t="s">
        <v>86</v>
      </c>
      <c r="B46" s="57"/>
      <c r="C46" s="57"/>
      <c r="D46" s="59"/>
      <c r="E46" s="60"/>
      <c r="F46" s="61"/>
      <c r="G46" s="60"/>
      <c r="H46" s="61"/>
      <c r="I46" s="60"/>
      <c r="J46" s="61"/>
      <c r="K46" s="60"/>
      <c r="L46" s="61"/>
      <c r="M46" s="60"/>
      <c r="N46" s="61"/>
      <c r="O46" s="60"/>
      <c r="P46" s="61"/>
      <c r="Q46" s="60"/>
      <c r="R46" s="61"/>
      <c r="S46" s="60"/>
      <c r="T46" s="61"/>
      <c r="U46" s="60"/>
      <c r="V46" s="61"/>
      <c r="W46" s="60"/>
      <c r="X46" s="61"/>
      <c r="Y46" s="60"/>
      <c r="Z46" s="61"/>
      <c r="AA46" s="60"/>
      <c r="AB46" s="61"/>
      <c r="AC46" s="60"/>
      <c r="AD46" s="61"/>
      <c r="AE46" s="60"/>
      <c r="AF46" s="61"/>
      <c r="AG46" s="60"/>
      <c r="AH46" s="61"/>
      <c r="AI46" s="60"/>
      <c r="AJ46" s="61"/>
      <c r="AK46" s="60"/>
      <c r="AL46" s="61"/>
      <c r="AM46" s="60"/>
      <c r="AN46" s="39">
        <f t="shared" si="0"/>
        <v>0</v>
      </c>
    </row>
    <row r="47" spans="1:40" x14ac:dyDescent="0.2">
      <c r="A47" s="57" t="s">
        <v>87</v>
      </c>
      <c r="B47" s="57"/>
      <c r="C47" s="57"/>
      <c r="D47" s="59"/>
      <c r="E47" s="60"/>
      <c r="F47" s="61"/>
      <c r="G47" s="60"/>
      <c r="H47" s="61"/>
      <c r="I47" s="60"/>
      <c r="J47" s="61"/>
      <c r="K47" s="60"/>
      <c r="L47" s="61"/>
      <c r="M47" s="60"/>
      <c r="N47" s="61"/>
      <c r="O47" s="60"/>
      <c r="P47" s="61"/>
      <c r="Q47" s="60"/>
      <c r="R47" s="61"/>
      <c r="S47" s="60"/>
      <c r="T47" s="61"/>
      <c r="U47" s="60"/>
      <c r="V47" s="61"/>
      <c r="W47" s="60"/>
      <c r="X47" s="61"/>
      <c r="Y47" s="60"/>
      <c r="Z47" s="61"/>
      <c r="AA47" s="60"/>
      <c r="AB47" s="61"/>
      <c r="AC47" s="60"/>
      <c r="AD47" s="61"/>
      <c r="AE47" s="60"/>
      <c r="AF47" s="61"/>
      <c r="AG47" s="60"/>
      <c r="AH47" s="61"/>
      <c r="AI47" s="60"/>
      <c r="AJ47" s="61"/>
      <c r="AK47" s="60"/>
      <c r="AL47" s="61"/>
      <c r="AM47" s="60"/>
      <c r="AN47" s="39">
        <f t="shared" si="0"/>
        <v>0</v>
      </c>
    </row>
    <row r="48" spans="1:40" x14ac:dyDescent="0.2">
      <c r="A48" s="57" t="s">
        <v>88</v>
      </c>
      <c r="B48" s="57"/>
      <c r="C48" s="57"/>
      <c r="D48" s="59"/>
      <c r="E48" s="60"/>
      <c r="F48" s="61"/>
      <c r="G48" s="60"/>
      <c r="H48" s="61"/>
      <c r="I48" s="60"/>
      <c r="J48" s="61"/>
      <c r="K48" s="60"/>
      <c r="L48" s="61"/>
      <c r="M48" s="60"/>
      <c r="N48" s="61"/>
      <c r="O48" s="60"/>
      <c r="P48" s="61"/>
      <c r="Q48" s="60"/>
      <c r="R48" s="61"/>
      <c r="S48" s="60"/>
      <c r="T48" s="61"/>
      <c r="U48" s="60"/>
      <c r="V48" s="61"/>
      <c r="W48" s="60"/>
      <c r="X48" s="61"/>
      <c r="Y48" s="60"/>
      <c r="Z48" s="61"/>
      <c r="AA48" s="60"/>
      <c r="AB48" s="61"/>
      <c r="AC48" s="60"/>
      <c r="AD48" s="61"/>
      <c r="AE48" s="60"/>
      <c r="AF48" s="61"/>
      <c r="AG48" s="60"/>
      <c r="AH48" s="61"/>
      <c r="AI48" s="60"/>
      <c r="AJ48" s="61"/>
      <c r="AK48" s="60"/>
      <c r="AL48" s="61"/>
      <c r="AM48" s="60"/>
      <c r="AN48" s="39">
        <f t="shared" si="0"/>
        <v>0</v>
      </c>
    </row>
    <row r="49" spans="1:40" x14ac:dyDescent="0.2">
      <c r="A49" s="57" t="s">
        <v>89</v>
      </c>
      <c r="B49" s="57"/>
      <c r="C49" s="57"/>
      <c r="D49" s="59"/>
      <c r="E49" s="60"/>
      <c r="F49" s="61"/>
      <c r="G49" s="60"/>
      <c r="H49" s="61"/>
      <c r="I49" s="60"/>
      <c r="J49" s="61"/>
      <c r="K49" s="60"/>
      <c r="L49" s="61"/>
      <c r="M49" s="60"/>
      <c r="N49" s="61"/>
      <c r="O49" s="60"/>
      <c r="P49" s="61"/>
      <c r="Q49" s="60"/>
      <c r="R49" s="61"/>
      <c r="S49" s="60"/>
      <c r="T49" s="61"/>
      <c r="U49" s="60"/>
      <c r="V49" s="61"/>
      <c r="W49" s="60"/>
      <c r="X49" s="61"/>
      <c r="Y49" s="60"/>
      <c r="Z49" s="61"/>
      <c r="AA49" s="60"/>
      <c r="AB49" s="61"/>
      <c r="AC49" s="60"/>
      <c r="AD49" s="61"/>
      <c r="AE49" s="60"/>
      <c r="AF49" s="61"/>
      <c r="AG49" s="60"/>
      <c r="AH49" s="61"/>
      <c r="AI49" s="60"/>
      <c r="AJ49" s="61"/>
      <c r="AK49" s="60"/>
      <c r="AL49" s="61"/>
      <c r="AM49" s="60"/>
      <c r="AN49" s="39">
        <f t="shared" si="0"/>
        <v>0</v>
      </c>
    </row>
    <row r="50" spans="1:40" x14ac:dyDescent="0.2">
      <c r="A50" s="57" t="s">
        <v>90</v>
      </c>
      <c r="B50" s="57"/>
      <c r="C50" s="57"/>
      <c r="D50" s="59"/>
      <c r="E50" s="60"/>
      <c r="F50" s="61"/>
      <c r="G50" s="60"/>
      <c r="H50" s="61"/>
      <c r="I50" s="60"/>
      <c r="J50" s="61"/>
      <c r="K50" s="60"/>
      <c r="L50" s="61"/>
      <c r="M50" s="60"/>
      <c r="N50" s="61"/>
      <c r="O50" s="60"/>
      <c r="P50" s="61"/>
      <c r="Q50" s="60"/>
      <c r="R50" s="61"/>
      <c r="S50" s="60"/>
      <c r="T50" s="61"/>
      <c r="U50" s="60"/>
      <c r="V50" s="61"/>
      <c r="W50" s="60"/>
      <c r="X50" s="61"/>
      <c r="Y50" s="60"/>
      <c r="Z50" s="61"/>
      <c r="AA50" s="60"/>
      <c r="AB50" s="61"/>
      <c r="AC50" s="60"/>
      <c r="AD50" s="61"/>
      <c r="AE50" s="60"/>
      <c r="AF50" s="61"/>
      <c r="AG50" s="60"/>
      <c r="AH50" s="61"/>
      <c r="AI50" s="60"/>
      <c r="AJ50" s="61"/>
      <c r="AK50" s="60"/>
      <c r="AL50" s="61"/>
      <c r="AM50" s="60"/>
      <c r="AN50" s="39">
        <f t="shared" si="0"/>
        <v>0</v>
      </c>
    </row>
    <row r="51" spans="1:40" x14ac:dyDescent="0.2">
      <c r="A51" s="57" t="s">
        <v>91</v>
      </c>
      <c r="B51" s="57"/>
      <c r="C51" s="57"/>
      <c r="D51" s="59"/>
      <c r="E51" s="60"/>
      <c r="F51" s="61"/>
      <c r="G51" s="60"/>
      <c r="H51" s="61"/>
      <c r="I51" s="60"/>
      <c r="J51" s="61"/>
      <c r="K51" s="60"/>
      <c r="L51" s="61"/>
      <c r="M51" s="60"/>
      <c r="N51" s="61"/>
      <c r="O51" s="60"/>
      <c r="P51" s="61"/>
      <c r="Q51" s="60"/>
      <c r="R51" s="61"/>
      <c r="S51" s="60"/>
      <c r="T51" s="61"/>
      <c r="U51" s="60"/>
      <c r="V51" s="61"/>
      <c r="W51" s="60"/>
      <c r="X51" s="61"/>
      <c r="Y51" s="60"/>
      <c r="Z51" s="61"/>
      <c r="AA51" s="60"/>
      <c r="AB51" s="61"/>
      <c r="AC51" s="60"/>
      <c r="AD51" s="61"/>
      <c r="AE51" s="60"/>
      <c r="AF51" s="61"/>
      <c r="AG51" s="60"/>
      <c r="AH51" s="61"/>
      <c r="AI51" s="60"/>
      <c r="AJ51" s="61"/>
      <c r="AK51" s="60"/>
      <c r="AL51" s="61"/>
      <c r="AM51" s="60"/>
      <c r="AN51" s="39">
        <f t="shared" si="0"/>
        <v>0</v>
      </c>
    </row>
    <row r="52" spans="1:40" x14ac:dyDescent="0.2">
      <c r="A52" s="57" t="s">
        <v>92</v>
      </c>
      <c r="B52" s="57"/>
      <c r="C52" s="57"/>
      <c r="D52" s="59"/>
      <c r="E52" s="60"/>
      <c r="F52" s="61"/>
      <c r="G52" s="60"/>
      <c r="H52" s="61"/>
      <c r="I52" s="60"/>
      <c r="J52" s="61"/>
      <c r="K52" s="60"/>
      <c r="L52" s="61"/>
      <c r="M52" s="60"/>
      <c r="N52" s="61"/>
      <c r="O52" s="60"/>
      <c r="P52" s="61"/>
      <c r="Q52" s="60"/>
      <c r="R52" s="61"/>
      <c r="S52" s="60"/>
      <c r="T52" s="61"/>
      <c r="U52" s="60"/>
      <c r="V52" s="61"/>
      <c r="W52" s="60"/>
      <c r="X52" s="61"/>
      <c r="Y52" s="60"/>
      <c r="Z52" s="61"/>
      <c r="AA52" s="60"/>
      <c r="AB52" s="61"/>
      <c r="AC52" s="60"/>
      <c r="AD52" s="61"/>
      <c r="AE52" s="60"/>
      <c r="AF52" s="61"/>
      <c r="AG52" s="60"/>
      <c r="AH52" s="61"/>
      <c r="AI52" s="60"/>
      <c r="AJ52" s="61"/>
      <c r="AK52" s="60"/>
      <c r="AL52" s="61"/>
      <c r="AM52" s="60"/>
      <c r="AN52" s="39">
        <f t="shared" si="0"/>
        <v>0</v>
      </c>
    </row>
    <row r="53" spans="1:40" x14ac:dyDescent="0.2">
      <c r="A53" s="57" t="s">
        <v>93</v>
      </c>
      <c r="B53" s="57"/>
      <c r="C53" s="57"/>
      <c r="D53" s="59"/>
      <c r="E53" s="60"/>
      <c r="F53" s="61"/>
      <c r="G53" s="60"/>
      <c r="H53" s="61"/>
      <c r="I53" s="60"/>
      <c r="J53" s="61"/>
      <c r="K53" s="60"/>
      <c r="L53" s="61"/>
      <c r="M53" s="60"/>
      <c r="N53" s="61"/>
      <c r="O53" s="60"/>
      <c r="P53" s="61"/>
      <c r="Q53" s="60"/>
      <c r="R53" s="61"/>
      <c r="S53" s="60"/>
      <c r="T53" s="61"/>
      <c r="U53" s="60"/>
      <c r="V53" s="61"/>
      <c r="W53" s="60"/>
      <c r="X53" s="61"/>
      <c r="Y53" s="60"/>
      <c r="Z53" s="61"/>
      <c r="AA53" s="60"/>
      <c r="AB53" s="61"/>
      <c r="AC53" s="60"/>
      <c r="AD53" s="61"/>
      <c r="AE53" s="60"/>
      <c r="AF53" s="61"/>
      <c r="AG53" s="60"/>
      <c r="AH53" s="61"/>
      <c r="AI53" s="60"/>
      <c r="AJ53" s="61"/>
      <c r="AK53" s="60"/>
      <c r="AL53" s="61"/>
      <c r="AM53" s="60"/>
      <c r="AN53" s="39">
        <f t="shared" si="0"/>
        <v>0</v>
      </c>
    </row>
    <row r="54" spans="1:40" x14ac:dyDescent="0.2">
      <c r="A54" s="57" t="s">
        <v>94</v>
      </c>
      <c r="B54" s="57"/>
      <c r="C54" s="57"/>
      <c r="D54" s="59"/>
      <c r="E54" s="60"/>
      <c r="F54" s="61"/>
      <c r="G54" s="60"/>
      <c r="H54" s="61"/>
      <c r="I54" s="60"/>
      <c r="J54" s="61"/>
      <c r="K54" s="60"/>
      <c r="L54" s="61"/>
      <c r="M54" s="60"/>
      <c r="N54" s="61"/>
      <c r="O54" s="60"/>
      <c r="P54" s="61"/>
      <c r="Q54" s="60"/>
      <c r="R54" s="61"/>
      <c r="S54" s="60"/>
      <c r="T54" s="61"/>
      <c r="U54" s="60"/>
      <c r="V54" s="61"/>
      <c r="W54" s="60"/>
      <c r="X54" s="61"/>
      <c r="Y54" s="60"/>
      <c r="Z54" s="61"/>
      <c r="AA54" s="60"/>
      <c r="AB54" s="61"/>
      <c r="AC54" s="60"/>
      <c r="AD54" s="61"/>
      <c r="AE54" s="60"/>
      <c r="AF54" s="61"/>
      <c r="AG54" s="60"/>
      <c r="AH54" s="61"/>
      <c r="AI54" s="60"/>
      <c r="AJ54" s="61"/>
      <c r="AK54" s="60"/>
      <c r="AL54" s="61"/>
      <c r="AM54" s="60"/>
      <c r="AN54" s="39">
        <f t="shared" si="0"/>
        <v>0</v>
      </c>
    </row>
    <row r="55" spans="1:40" x14ac:dyDescent="0.2">
      <c r="A55" s="57" t="s">
        <v>95</v>
      </c>
      <c r="B55" s="57"/>
      <c r="C55" s="57"/>
      <c r="D55" s="59"/>
      <c r="E55" s="60"/>
      <c r="F55" s="61"/>
      <c r="G55" s="60"/>
      <c r="H55" s="61"/>
      <c r="I55" s="60"/>
      <c r="J55" s="61"/>
      <c r="K55" s="60"/>
      <c r="L55" s="61"/>
      <c r="M55" s="60"/>
      <c r="N55" s="61"/>
      <c r="O55" s="60"/>
      <c r="P55" s="61"/>
      <c r="Q55" s="60"/>
      <c r="R55" s="61"/>
      <c r="S55" s="60"/>
      <c r="T55" s="61"/>
      <c r="U55" s="60"/>
      <c r="V55" s="61"/>
      <c r="W55" s="60"/>
      <c r="X55" s="61"/>
      <c r="Y55" s="60"/>
      <c r="Z55" s="61"/>
      <c r="AA55" s="60"/>
      <c r="AB55" s="61"/>
      <c r="AC55" s="60"/>
      <c r="AD55" s="61"/>
      <c r="AE55" s="60"/>
      <c r="AF55" s="61"/>
      <c r="AG55" s="60"/>
      <c r="AH55" s="61"/>
      <c r="AI55" s="60"/>
      <c r="AJ55" s="61"/>
      <c r="AK55" s="60"/>
      <c r="AL55" s="61"/>
      <c r="AM55" s="60"/>
      <c r="AN55" s="39">
        <f t="shared" si="0"/>
        <v>0</v>
      </c>
    </row>
    <row r="56" spans="1:40" x14ac:dyDescent="0.2">
      <c r="A56" s="57" t="s">
        <v>96</v>
      </c>
      <c r="B56" s="57"/>
      <c r="C56" s="57"/>
      <c r="D56" s="59"/>
      <c r="E56" s="60"/>
      <c r="F56" s="61"/>
      <c r="G56" s="60"/>
      <c r="H56" s="61"/>
      <c r="I56" s="60"/>
      <c r="J56" s="61"/>
      <c r="K56" s="60"/>
      <c r="L56" s="61"/>
      <c r="M56" s="60"/>
      <c r="N56" s="61"/>
      <c r="O56" s="60"/>
      <c r="P56" s="61"/>
      <c r="Q56" s="60"/>
      <c r="R56" s="61"/>
      <c r="S56" s="60"/>
      <c r="T56" s="61"/>
      <c r="U56" s="60"/>
      <c r="V56" s="61"/>
      <c r="W56" s="60"/>
      <c r="X56" s="61"/>
      <c r="Y56" s="60"/>
      <c r="Z56" s="61"/>
      <c r="AA56" s="60"/>
      <c r="AB56" s="61"/>
      <c r="AC56" s="60"/>
      <c r="AD56" s="61"/>
      <c r="AE56" s="60"/>
      <c r="AF56" s="61"/>
      <c r="AG56" s="60"/>
      <c r="AH56" s="61"/>
      <c r="AI56" s="60"/>
      <c r="AJ56" s="61"/>
      <c r="AK56" s="60"/>
      <c r="AL56" s="61"/>
      <c r="AM56" s="60"/>
      <c r="AN56" s="39">
        <f t="shared" si="0"/>
        <v>0</v>
      </c>
    </row>
    <row r="57" spans="1:40" x14ac:dyDescent="0.2">
      <c r="A57" s="57" t="s">
        <v>97</v>
      </c>
      <c r="B57" s="57"/>
      <c r="C57" s="57"/>
      <c r="D57" s="59"/>
      <c r="E57" s="60"/>
      <c r="F57" s="61"/>
      <c r="G57" s="60"/>
      <c r="H57" s="61"/>
      <c r="I57" s="60"/>
      <c r="J57" s="61"/>
      <c r="K57" s="60"/>
      <c r="L57" s="61"/>
      <c r="M57" s="60"/>
      <c r="N57" s="61"/>
      <c r="O57" s="60"/>
      <c r="P57" s="61"/>
      <c r="Q57" s="60"/>
      <c r="R57" s="61"/>
      <c r="S57" s="60"/>
      <c r="T57" s="61"/>
      <c r="U57" s="60"/>
      <c r="V57" s="61"/>
      <c r="W57" s="60"/>
      <c r="X57" s="61"/>
      <c r="Y57" s="60"/>
      <c r="Z57" s="61"/>
      <c r="AA57" s="60"/>
      <c r="AB57" s="61"/>
      <c r="AC57" s="60"/>
      <c r="AD57" s="61"/>
      <c r="AE57" s="60"/>
      <c r="AF57" s="61"/>
      <c r="AG57" s="60"/>
      <c r="AH57" s="61"/>
      <c r="AI57" s="60"/>
      <c r="AJ57" s="61"/>
      <c r="AK57" s="60"/>
      <c r="AL57" s="61"/>
      <c r="AM57" s="60"/>
      <c r="AN57" s="39">
        <f t="shared" si="0"/>
        <v>0</v>
      </c>
    </row>
    <row r="58" spans="1:40" x14ac:dyDescent="0.2">
      <c r="A58" s="57" t="s">
        <v>98</v>
      </c>
      <c r="B58" s="57"/>
      <c r="C58" s="57"/>
      <c r="D58" s="59"/>
      <c r="E58" s="60"/>
      <c r="F58" s="61"/>
      <c r="G58" s="60"/>
      <c r="H58" s="61"/>
      <c r="I58" s="60"/>
      <c r="J58" s="61"/>
      <c r="K58" s="60"/>
      <c r="L58" s="61"/>
      <c r="M58" s="60"/>
      <c r="N58" s="61"/>
      <c r="O58" s="60"/>
      <c r="P58" s="61"/>
      <c r="Q58" s="60"/>
      <c r="R58" s="61"/>
      <c r="S58" s="60"/>
      <c r="T58" s="61"/>
      <c r="U58" s="60"/>
      <c r="V58" s="61"/>
      <c r="W58" s="60"/>
      <c r="X58" s="61"/>
      <c r="Y58" s="60"/>
      <c r="Z58" s="61"/>
      <c r="AA58" s="60"/>
      <c r="AB58" s="61"/>
      <c r="AC58" s="60"/>
      <c r="AD58" s="61"/>
      <c r="AE58" s="60"/>
      <c r="AF58" s="61"/>
      <c r="AG58" s="60"/>
      <c r="AH58" s="61"/>
      <c r="AI58" s="60"/>
      <c r="AJ58" s="61"/>
      <c r="AK58" s="60"/>
      <c r="AL58" s="61"/>
      <c r="AM58" s="60"/>
      <c r="AN58" s="39">
        <f t="shared" si="0"/>
        <v>0</v>
      </c>
    </row>
    <row r="59" spans="1:40" x14ac:dyDescent="0.2">
      <c r="A59" s="57" t="s">
        <v>99</v>
      </c>
      <c r="B59" s="57"/>
      <c r="C59" s="57"/>
      <c r="D59" s="59"/>
      <c r="E59" s="60"/>
      <c r="F59" s="61"/>
      <c r="G59" s="60"/>
      <c r="H59" s="61"/>
      <c r="I59" s="60"/>
      <c r="J59" s="61"/>
      <c r="K59" s="60"/>
      <c r="L59" s="61"/>
      <c r="M59" s="60"/>
      <c r="N59" s="61"/>
      <c r="O59" s="60"/>
      <c r="P59" s="61"/>
      <c r="Q59" s="60"/>
      <c r="R59" s="61"/>
      <c r="S59" s="60"/>
      <c r="T59" s="61"/>
      <c r="U59" s="60"/>
      <c r="V59" s="61"/>
      <c r="W59" s="60"/>
      <c r="X59" s="61"/>
      <c r="Y59" s="60"/>
      <c r="Z59" s="61"/>
      <c r="AA59" s="60"/>
      <c r="AB59" s="61"/>
      <c r="AC59" s="60"/>
      <c r="AD59" s="61"/>
      <c r="AE59" s="60"/>
      <c r="AF59" s="61"/>
      <c r="AG59" s="60"/>
      <c r="AH59" s="61"/>
      <c r="AI59" s="60"/>
      <c r="AJ59" s="61"/>
      <c r="AK59" s="60"/>
      <c r="AL59" s="61"/>
      <c r="AM59" s="60"/>
      <c r="AN59" s="39">
        <f t="shared" si="0"/>
        <v>0</v>
      </c>
    </row>
    <row r="60" spans="1:40" x14ac:dyDescent="0.2">
      <c r="A60" s="57" t="s">
        <v>100</v>
      </c>
      <c r="B60" s="65"/>
      <c r="C60" s="65"/>
      <c r="D60" s="59"/>
      <c r="E60" s="60"/>
      <c r="F60" s="61"/>
      <c r="G60" s="60"/>
      <c r="H60" s="61"/>
      <c r="I60" s="60"/>
      <c r="J60" s="61"/>
      <c r="K60" s="60"/>
      <c r="L60" s="61"/>
      <c r="M60" s="60"/>
      <c r="N60" s="61"/>
      <c r="O60" s="60"/>
      <c r="P60" s="61"/>
      <c r="Q60" s="60"/>
      <c r="R60" s="61"/>
      <c r="S60" s="60"/>
      <c r="T60" s="61"/>
      <c r="U60" s="60"/>
      <c r="V60" s="61"/>
      <c r="W60" s="60"/>
      <c r="X60" s="61"/>
      <c r="Y60" s="60"/>
      <c r="Z60" s="61"/>
      <c r="AA60" s="60"/>
      <c r="AB60" s="61"/>
      <c r="AC60" s="60"/>
      <c r="AD60" s="61"/>
      <c r="AE60" s="60"/>
      <c r="AF60" s="61"/>
      <c r="AG60" s="60"/>
      <c r="AH60" s="61"/>
      <c r="AI60" s="60"/>
      <c r="AJ60" s="61"/>
      <c r="AK60" s="60"/>
      <c r="AL60" s="61"/>
      <c r="AM60" s="60"/>
      <c r="AN60" s="39">
        <f t="shared" si="0"/>
        <v>0</v>
      </c>
    </row>
    <row r="61" spans="1:40" x14ac:dyDescent="0.2">
      <c r="A61" s="54" t="s">
        <v>3</v>
      </c>
      <c r="B61" s="54"/>
      <c r="C61" s="54"/>
      <c r="D61" s="62">
        <f>SUM(D36:D60)</f>
        <v>6940</v>
      </c>
      <c r="E61" s="62">
        <f t="shared" ref="E61:AI61" si="6">SUM(E36:E60)</f>
        <v>6690</v>
      </c>
      <c r="F61" s="62">
        <f t="shared" si="6"/>
        <v>383275</v>
      </c>
      <c r="G61" s="62">
        <f t="shared" si="6"/>
        <v>130265</v>
      </c>
      <c r="H61" s="62">
        <f>SUM(H36:H60)</f>
        <v>274160</v>
      </c>
      <c r="I61" s="62">
        <f>SUM(I36:I60)</f>
        <v>147110</v>
      </c>
      <c r="J61" s="62">
        <f t="shared" si="6"/>
        <v>0</v>
      </c>
      <c r="K61" s="62">
        <f t="shared" si="6"/>
        <v>0</v>
      </c>
      <c r="L61" s="62">
        <f t="shared" si="6"/>
        <v>0</v>
      </c>
      <c r="M61" s="62">
        <f t="shared" si="6"/>
        <v>325960</v>
      </c>
      <c r="N61" s="62">
        <f t="shared" si="6"/>
        <v>0</v>
      </c>
      <c r="O61" s="62">
        <f t="shared" si="6"/>
        <v>0</v>
      </c>
      <c r="P61" s="62">
        <f t="shared" si="6"/>
        <v>0</v>
      </c>
      <c r="Q61" s="62">
        <f t="shared" si="6"/>
        <v>0</v>
      </c>
      <c r="R61" s="62">
        <f t="shared" si="6"/>
        <v>54065</v>
      </c>
      <c r="S61" s="62">
        <f t="shared" si="6"/>
        <v>103385</v>
      </c>
      <c r="T61" s="62">
        <f t="shared" si="6"/>
        <v>0</v>
      </c>
      <c r="U61" s="62">
        <f t="shared" si="6"/>
        <v>130300</v>
      </c>
      <c r="V61" s="62">
        <f>SUM(V36:V60)</f>
        <v>0</v>
      </c>
      <c r="W61" s="62">
        <f>SUM(W36:W60)</f>
        <v>0</v>
      </c>
      <c r="X61" s="62">
        <f t="shared" si="6"/>
        <v>46920</v>
      </c>
      <c r="Y61" s="62">
        <f t="shared" si="6"/>
        <v>0</v>
      </c>
      <c r="Z61" s="62">
        <f t="shared" si="6"/>
        <v>75200</v>
      </c>
      <c r="AA61" s="62">
        <f t="shared" si="6"/>
        <v>0</v>
      </c>
      <c r="AB61" s="62">
        <f t="shared" si="6"/>
        <v>2400</v>
      </c>
      <c r="AC61" s="62">
        <f t="shared" si="6"/>
        <v>0</v>
      </c>
      <c r="AD61" s="62">
        <f t="shared" si="6"/>
        <v>0</v>
      </c>
      <c r="AE61" s="62">
        <f t="shared" si="6"/>
        <v>0</v>
      </c>
      <c r="AF61" s="62">
        <f t="shared" si="6"/>
        <v>0</v>
      </c>
      <c r="AG61" s="62">
        <f t="shared" si="6"/>
        <v>0</v>
      </c>
      <c r="AH61" s="62">
        <f t="shared" si="6"/>
        <v>750</v>
      </c>
      <c r="AI61" s="62">
        <f t="shared" si="6"/>
        <v>0</v>
      </c>
      <c r="AJ61" s="62">
        <f>SUM(AJ36:AJ60)</f>
        <v>0</v>
      </c>
      <c r="AK61" s="62">
        <f>SUM(AK36:AK60)</f>
        <v>0</v>
      </c>
      <c r="AL61" s="62">
        <f>SUM(AL36:AL60)</f>
        <v>0</v>
      </c>
      <c r="AM61" s="62">
        <f>SUM(AM36:AM60)</f>
        <v>0</v>
      </c>
      <c r="AN61" s="39">
        <f t="shared" si="0"/>
        <v>0</v>
      </c>
    </row>
    <row r="62" spans="1:40" x14ac:dyDescent="0.2">
      <c r="A62" s="66" t="s">
        <v>18</v>
      </c>
      <c r="B62" s="67"/>
      <c r="C62" s="67"/>
      <c r="D62" s="68"/>
      <c r="E62" s="68">
        <f>D61-E61</f>
        <v>250</v>
      </c>
      <c r="F62" s="68"/>
      <c r="G62" s="68">
        <f>F61-G61</f>
        <v>253010</v>
      </c>
      <c r="H62" s="68"/>
      <c r="I62" s="68">
        <f>H61-I61</f>
        <v>127050</v>
      </c>
      <c r="J62" s="68"/>
      <c r="K62" s="68">
        <f>J61-K61</f>
        <v>0</v>
      </c>
      <c r="L62" s="68">
        <f>M61-L61</f>
        <v>325960</v>
      </c>
      <c r="M62" s="68"/>
      <c r="N62" s="68"/>
      <c r="O62" s="68"/>
      <c r="P62" s="68">
        <f>Q61-P61</f>
        <v>0</v>
      </c>
      <c r="Q62" s="68"/>
      <c r="R62" s="68">
        <f>S61-R61</f>
        <v>49320</v>
      </c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9"/>
      <c r="AE62" s="68"/>
      <c r="AF62" s="68"/>
      <c r="AG62" s="69"/>
      <c r="AH62" s="68"/>
      <c r="AI62" s="69"/>
      <c r="AJ62" s="68"/>
      <c r="AK62" s="69"/>
      <c r="AL62" s="68"/>
      <c r="AM62" s="69"/>
    </row>
    <row r="63" spans="1:40" x14ac:dyDescent="0.2">
      <c r="A63" s="70" t="s">
        <v>30</v>
      </c>
      <c r="B63" s="71"/>
      <c r="C63" s="71"/>
      <c r="D63" s="72"/>
      <c r="E63" s="72"/>
      <c r="F63" s="72"/>
      <c r="G63" s="72"/>
      <c r="H63" s="72"/>
      <c r="I63" s="72"/>
      <c r="J63" s="72"/>
      <c r="K63" s="73"/>
      <c r="L63" s="72"/>
      <c r="M63" s="73"/>
      <c r="N63" s="72"/>
      <c r="O63" s="73"/>
      <c r="P63" s="73"/>
      <c r="Q63" s="72"/>
      <c r="R63" s="73"/>
      <c r="S63" s="72"/>
      <c r="T63" s="73">
        <f>U61-T61</f>
        <v>130300</v>
      </c>
      <c r="U63" s="73"/>
      <c r="V63" s="73">
        <f>W61-V61</f>
        <v>0</v>
      </c>
      <c r="W63" s="73"/>
      <c r="X63" s="73"/>
      <c r="Y63" s="73">
        <f>X61-Y61</f>
        <v>46920</v>
      </c>
      <c r="Z63" s="73"/>
      <c r="AA63" s="73">
        <f>Z61-AA61</f>
        <v>75200</v>
      </c>
      <c r="AB63" s="73"/>
      <c r="AC63" s="73">
        <f>AB61-AC61</f>
        <v>2400</v>
      </c>
      <c r="AD63" s="73"/>
      <c r="AE63" s="73">
        <f>AD61-AE61</f>
        <v>0</v>
      </c>
      <c r="AF63" s="73"/>
      <c r="AG63" s="73">
        <f>AF61-AG61</f>
        <v>0</v>
      </c>
      <c r="AH63" s="73"/>
      <c r="AI63" s="73">
        <f>AH61-AI61</f>
        <v>750</v>
      </c>
      <c r="AJ63" s="73"/>
      <c r="AK63" s="73">
        <f>AJ61-AK61</f>
        <v>0</v>
      </c>
      <c r="AL63" s="73"/>
      <c r="AM63" s="73">
        <f>AL61-AM61</f>
        <v>0</v>
      </c>
    </row>
    <row r="64" spans="1:40" x14ac:dyDescent="0.2">
      <c r="A64" s="54" t="s">
        <v>8</v>
      </c>
      <c r="B64" s="54"/>
      <c r="C64" s="54"/>
      <c r="D64" s="62">
        <v>0</v>
      </c>
      <c r="E64" s="74"/>
      <c r="F64" s="62">
        <v>0</v>
      </c>
      <c r="G64" s="74"/>
      <c r="H64" s="62">
        <v>0</v>
      </c>
      <c r="I64" s="74"/>
      <c r="J64" s="62"/>
      <c r="K64" s="64"/>
      <c r="L64" s="62"/>
      <c r="M64" s="64"/>
      <c r="N64" s="62"/>
      <c r="O64" s="64"/>
      <c r="P64" s="62"/>
      <c r="Q64" s="64"/>
      <c r="R64" s="62"/>
      <c r="S64" s="64"/>
      <c r="T64" s="62"/>
      <c r="U64" s="64"/>
      <c r="V64" s="62"/>
      <c r="W64" s="64"/>
      <c r="X64" s="62"/>
      <c r="Y64" s="64"/>
      <c r="Z64" s="62"/>
      <c r="AA64" s="64"/>
      <c r="AB64" s="62"/>
      <c r="AC64" s="64"/>
      <c r="AD64" s="62"/>
      <c r="AE64" s="64"/>
      <c r="AF64" s="62"/>
      <c r="AG64" s="64"/>
      <c r="AH64" s="75"/>
      <c r="AI64" s="76"/>
      <c r="AJ64" s="75"/>
      <c r="AK64" s="76"/>
      <c r="AL64" s="75"/>
      <c r="AM64" s="76"/>
      <c r="AN64" s="39" t="e">
        <f>SUM(AN5:AN61)</f>
        <v>#VALUE!</v>
      </c>
    </row>
    <row r="65" spans="1:39" x14ac:dyDescent="0.2">
      <c r="A65" s="54" t="s">
        <v>9</v>
      </c>
      <c r="B65" s="54"/>
      <c r="C65" s="54"/>
      <c r="D65" s="62">
        <f>D61</f>
        <v>6940</v>
      </c>
      <c r="E65" s="77"/>
      <c r="F65" s="77">
        <f>F61</f>
        <v>383275</v>
      </c>
      <c r="G65" s="77"/>
      <c r="H65" s="77">
        <f>H61</f>
        <v>274160</v>
      </c>
      <c r="I65" s="77"/>
      <c r="J65" s="77"/>
      <c r="K65" s="77"/>
      <c r="L65" s="77"/>
      <c r="M65" s="78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9"/>
      <c r="AI65" s="79"/>
      <c r="AJ65" s="79"/>
      <c r="AK65" s="79"/>
      <c r="AL65" s="79"/>
      <c r="AM65" s="79"/>
    </row>
    <row r="66" spans="1:39" x14ac:dyDescent="0.2">
      <c r="A66" s="54" t="s">
        <v>10</v>
      </c>
      <c r="B66" s="54"/>
      <c r="C66" s="54"/>
      <c r="D66" s="62">
        <f>E61</f>
        <v>6690</v>
      </c>
      <c r="E66" s="77"/>
      <c r="F66" s="77">
        <f>G61</f>
        <v>130265</v>
      </c>
      <c r="G66" s="77"/>
      <c r="H66" s="77">
        <f>I61</f>
        <v>147110</v>
      </c>
      <c r="I66" s="77"/>
      <c r="J66" s="77"/>
      <c r="K66" s="77"/>
      <c r="L66" s="77"/>
      <c r="M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9"/>
      <c r="AI66" s="79"/>
      <c r="AJ66" s="79"/>
      <c r="AK66" s="79"/>
      <c r="AL66" s="79"/>
      <c r="AM66" s="79"/>
    </row>
    <row r="67" spans="1:39" x14ac:dyDescent="0.2">
      <c r="A67" s="54" t="s">
        <v>11</v>
      </c>
      <c r="B67" s="45"/>
      <c r="C67" s="45"/>
      <c r="D67" s="69">
        <f>D64+D65-D66</f>
        <v>250</v>
      </c>
      <c r="E67" s="79"/>
      <c r="F67" s="80">
        <f>F64+F65-F66</f>
        <v>253010</v>
      </c>
      <c r="G67" s="79"/>
      <c r="H67" s="80">
        <f>H64+H65-H66</f>
        <v>127050</v>
      </c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</row>
    <row r="68" spans="1:39" x14ac:dyDescent="0.2">
      <c r="A68" s="54" t="s">
        <v>12</v>
      </c>
      <c r="B68" s="45"/>
      <c r="C68" s="45"/>
      <c r="D68" s="63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  <c r="AC68" s="79"/>
      <c r="AD68" s="79"/>
      <c r="AE68" s="79"/>
      <c r="AF68" s="79"/>
      <c r="AG68" s="79"/>
      <c r="AH68" s="79"/>
      <c r="AI68" s="79"/>
      <c r="AJ68" s="79"/>
      <c r="AK68" s="79"/>
      <c r="AL68" s="79"/>
      <c r="AM68" s="79"/>
    </row>
    <row r="69" spans="1:39" x14ac:dyDescent="0.2">
      <c r="A69" s="39" t="s">
        <v>5</v>
      </c>
    </row>
  </sheetData>
  <sheetProtection selectLockedCells="1"/>
  <mergeCells count="20">
    <mergeCell ref="AB3:AC3"/>
    <mergeCell ref="E1:K1"/>
    <mergeCell ref="AF3:AG3"/>
    <mergeCell ref="AH3:AI3"/>
    <mergeCell ref="R3:S3"/>
    <mergeCell ref="T3:U3"/>
    <mergeCell ref="X3:Y3"/>
    <mergeCell ref="V3:W3"/>
    <mergeCell ref="H3:I3"/>
    <mergeCell ref="N1:S1"/>
    <mergeCell ref="AJ3:AK3"/>
    <mergeCell ref="AL3:AM3"/>
    <mergeCell ref="D3:E3"/>
    <mergeCell ref="F3:G3"/>
    <mergeCell ref="L3:M3"/>
    <mergeCell ref="P3:Q3"/>
    <mergeCell ref="N3:O3"/>
    <mergeCell ref="J3:K3"/>
    <mergeCell ref="AD3:AE3"/>
    <mergeCell ref="Z3:AA3"/>
  </mergeCells>
  <phoneticPr fontId="0" type="noConversion"/>
  <pageMargins left="0.75" right="0.75" top="1" bottom="1" header="0.5" footer="0.5"/>
  <pageSetup paperSize="9" scale="52" fitToWidth="2" fitToHeight="2" orientation="landscape" horizontalDpi="300" verticalDpi="300" r:id="rId1"/>
  <headerFooter alignWithMargins="0">
    <oddFooter>Side &amp;P</oddFooter>
  </headerFooter>
  <rowBreaks count="1" manualBreakCount="1">
    <brk id="35" max="16383" man="1"/>
  </rowBreaks>
  <colBreaks count="1" manualBreakCount="1">
    <brk id="25" max="1048575" man="1"/>
  </colBreaks>
  <ignoredErrors>
    <ignoredError sqref="A5:A34 A38:A60" numberStoredAsText="1"/>
    <ignoredError sqref="B28:B34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4"/>
  <sheetViews>
    <sheetView workbookViewId="0">
      <selection activeCell="G27" sqref="G27"/>
    </sheetView>
  </sheetViews>
  <sheetFormatPr baseColWidth="10" defaultRowHeight="12.75" x14ac:dyDescent="0.2"/>
  <cols>
    <col min="1" max="1" width="17.85546875" customWidth="1"/>
  </cols>
  <sheetData>
    <row r="1" spans="1:6" ht="20.25" x14ac:dyDescent="0.3">
      <c r="A1" s="9"/>
      <c r="B1" s="2"/>
      <c r="C1" s="2"/>
      <c r="D1" s="2"/>
      <c r="E1" s="2"/>
      <c r="F1" s="2"/>
    </row>
    <row r="2" spans="1:6" ht="15.75" x14ac:dyDescent="0.25">
      <c r="A2" s="7" t="s">
        <v>31</v>
      </c>
      <c r="B2" s="7"/>
      <c r="F2" s="2"/>
    </row>
    <row r="3" spans="1:6" x14ac:dyDescent="0.2">
      <c r="A3" s="3" t="s">
        <v>45</v>
      </c>
      <c r="B3" s="3"/>
      <c r="C3" s="3"/>
      <c r="D3" s="13"/>
      <c r="E3" s="26" t="s">
        <v>158</v>
      </c>
      <c r="F3" s="2"/>
    </row>
    <row r="4" spans="1:6" x14ac:dyDescent="0.2">
      <c r="A4" s="2"/>
      <c r="B4" s="2"/>
      <c r="C4" s="2"/>
      <c r="D4" s="2"/>
      <c r="E4" s="2"/>
      <c r="F4" s="2"/>
    </row>
    <row r="5" spans="1:6" x14ac:dyDescent="0.2">
      <c r="A5" s="14" t="s">
        <v>13</v>
      </c>
      <c r="B5" s="14"/>
      <c r="F5" s="2"/>
    </row>
    <row r="6" spans="1:6" x14ac:dyDescent="0.2">
      <c r="A6" s="15" t="s">
        <v>13</v>
      </c>
      <c r="E6" s="22">
        <f>Arbeidsbok!T63</f>
        <v>130300</v>
      </c>
      <c r="F6" s="2"/>
    </row>
    <row r="7" spans="1:6" x14ac:dyDescent="0.2">
      <c r="A7" s="15" t="s">
        <v>102</v>
      </c>
      <c r="E7" s="22">
        <f>Arbeidsbok!V63</f>
        <v>0</v>
      </c>
      <c r="F7" s="2"/>
    </row>
    <row r="8" spans="1:6" x14ac:dyDescent="0.2">
      <c r="A8" s="15" t="s">
        <v>103</v>
      </c>
      <c r="E8" s="18">
        <f>SUM(E6:E7)</f>
        <v>130300</v>
      </c>
      <c r="F8" s="2"/>
    </row>
    <row r="9" spans="1:6" x14ac:dyDescent="0.2">
      <c r="E9" s="17"/>
      <c r="F9" s="2"/>
    </row>
    <row r="10" spans="1:6" x14ac:dyDescent="0.2">
      <c r="A10" s="15" t="s">
        <v>23</v>
      </c>
      <c r="E10" s="17">
        <f>Arbeidsbok!Y63</f>
        <v>46920</v>
      </c>
      <c r="F10" s="2"/>
    </row>
    <row r="11" spans="1:6" x14ac:dyDescent="0.2">
      <c r="A11" s="15" t="s">
        <v>32</v>
      </c>
      <c r="E11" s="17">
        <f>Arbeidsbok!AA63</f>
        <v>75200</v>
      </c>
      <c r="F11" s="2"/>
    </row>
    <row r="12" spans="1:6" x14ac:dyDescent="0.2">
      <c r="A12" s="15" t="s">
        <v>33</v>
      </c>
      <c r="E12" s="17">
        <f>Arbeidsbok!AC63+Arbeidsbok!AE63+Arbeidsbok!AG63+Arbeidsbok!AI63+Arbeidsbok!AK63+Arbeidsbok!AM63</f>
        <v>3150</v>
      </c>
      <c r="F12" s="2"/>
    </row>
    <row r="13" spans="1:6" x14ac:dyDescent="0.2">
      <c r="A13" s="15" t="s">
        <v>34</v>
      </c>
      <c r="E13" s="18">
        <f>SUM(E10:E12)</f>
        <v>125270</v>
      </c>
      <c r="F13" s="2"/>
    </row>
    <row r="14" spans="1:6" x14ac:dyDescent="0.2">
      <c r="E14" s="17"/>
      <c r="F14" s="2"/>
    </row>
    <row r="15" spans="1:6" x14ac:dyDescent="0.2">
      <c r="A15" s="19" t="s">
        <v>35</v>
      </c>
      <c r="E15" s="16">
        <f>E8-E13</f>
        <v>5030</v>
      </c>
      <c r="F15" s="2"/>
    </row>
    <row r="16" spans="1:6" x14ac:dyDescent="0.2">
      <c r="E16" s="17"/>
      <c r="F16" s="2"/>
    </row>
    <row r="17" spans="1:6" x14ac:dyDescent="0.2">
      <c r="A17" s="19" t="s">
        <v>36</v>
      </c>
      <c r="E17" s="16">
        <f>E15</f>
        <v>5030</v>
      </c>
      <c r="F17" s="2"/>
    </row>
    <row r="18" spans="1:6" x14ac:dyDescent="0.2">
      <c r="F18" s="2"/>
    </row>
    <row r="19" spans="1:6" x14ac:dyDescent="0.2">
      <c r="F19" s="2"/>
    </row>
    <row r="20" spans="1:6" x14ac:dyDescent="0.2">
      <c r="F20" s="2"/>
    </row>
    <row r="21" spans="1:6" ht="15.75" x14ac:dyDescent="0.25">
      <c r="A21" s="20" t="s">
        <v>17</v>
      </c>
      <c r="B21" s="20"/>
      <c r="C21" s="20"/>
      <c r="D21" s="3"/>
      <c r="E21" s="26" t="s">
        <v>116</v>
      </c>
      <c r="F21" s="2"/>
    </row>
    <row r="22" spans="1:6" x14ac:dyDescent="0.2">
      <c r="F22" s="2"/>
    </row>
    <row r="23" spans="1:6" x14ac:dyDescent="0.2">
      <c r="A23" s="14" t="s">
        <v>37</v>
      </c>
      <c r="F23" s="2"/>
    </row>
    <row r="24" spans="1:6" x14ac:dyDescent="0.2">
      <c r="A24" s="14"/>
      <c r="F24" s="2"/>
    </row>
    <row r="25" spans="1:6" x14ac:dyDescent="0.2">
      <c r="A25" s="15" t="s">
        <v>19</v>
      </c>
      <c r="E25" s="16">
        <f>Arbeidsbok!K62</f>
        <v>0</v>
      </c>
      <c r="F25" s="2"/>
    </row>
    <row r="26" spans="1:6" x14ac:dyDescent="0.2">
      <c r="E26" s="17"/>
      <c r="F26" s="2"/>
    </row>
    <row r="27" spans="1:6" x14ac:dyDescent="0.2">
      <c r="A27" t="s">
        <v>38</v>
      </c>
      <c r="E27" s="17"/>
      <c r="F27" s="5"/>
    </row>
    <row r="28" spans="1:6" x14ac:dyDescent="0.2">
      <c r="A28" s="15" t="s">
        <v>0</v>
      </c>
      <c r="E28" s="17">
        <f>Arbeidsbok!F67</f>
        <v>253010</v>
      </c>
      <c r="F28" s="11"/>
    </row>
    <row r="29" spans="1:6" x14ac:dyDescent="0.2">
      <c r="A29" s="15" t="s">
        <v>6</v>
      </c>
      <c r="E29" s="16">
        <f>Arbeidsbok!D67</f>
        <v>250</v>
      </c>
      <c r="F29" s="8"/>
    </row>
    <row r="30" spans="1:6" x14ac:dyDescent="0.2">
      <c r="A30" t="s">
        <v>39</v>
      </c>
      <c r="E30" s="18">
        <f>SUM(E28:E29)</f>
        <v>253260</v>
      </c>
      <c r="F30" s="10"/>
    </row>
    <row r="31" spans="1:6" x14ac:dyDescent="0.2">
      <c r="E31" s="22"/>
      <c r="F31" s="10"/>
    </row>
    <row r="32" spans="1:6" x14ac:dyDescent="0.2">
      <c r="A32" t="s">
        <v>104</v>
      </c>
      <c r="E32" s="16">
        <f>SUM(Arbeidsbok!H67)</f>
        <v>127050</v>
      </c>
      <c r="F32" s="10"/>
    </row>
    <row r="33" spans="1:7" x14ac:dyDescent="0.2">
      <c r="E33" s="22"/>
      <c r="F33" s="10"/>
    </row>
    <row r="34" spans="1:7" x14ac:dyDescent="0.2">
      <c r="E34" s="17"/>
      <c r="F34" s="10"/>
    </row>
    <row r="35" spans="1:7" ht="13.5" thickBot="1" x14ac:dyDescent="0.25">
      <c r="A35" s="14" t="s">
        <v>40</v>
      </c>
      <c r="E35" s="21">
        <f>SUM(E25,E30,E32)</f>
        <v>380310</v>
      </c>
      <c r="F35" s="10"/>
    </row>
    <row r="36" spans="1:7" ht="13.5" thickTop="1" x14ac:dyDescent="0.2">
      <c r="E36" s="17"/>
      <c r="F36" s="10"/>
    </row>
    <row r="37" spans="1:7" x14ac:dyDescent="0.2">
      <c r="E37" s="17"/>
      <c r="F37" s="10"/>
    </row>
    <row r="38" spans="1:7" x14ac:dyDescent="0.2">
      <c r="A38" s="14" t="s">
        <v>15</v>
      </c>
      <c r="B38" s="14"/>
      <c r="E38" s="17"/>
      <c r="F38" s="10"/>
    </row>
    <row r="39" spans="1:7" x14ac:dyDescent="0.2">
      <c r="A39" s="15" t="s">
        <v>20</v>
      </c>
      <c r="E39" s="17">
        <f>Arbeidsbok!L62</f>
        <v>325960</v>
      </c>
      <c r="F39" s="12"/>
      <c r="G39" s="1"/>
    </row>
    <row r="40" spans="1:7" x14ac:dyDescent="0.2">
      <c r="A40" s="15" t="s">
        <v>21</v>
      </c>
      <c r="E40" s="25">
        <f>E17</f>
        <v>5030</v>
      </c>
      <c r="F40" s="6"/>
      <c r="G40" s="1"/>
    </row>
    <row r="41" spans="1:7" x14ac:dyDescent="0.2">
      <c r="A41" s="15" t="s">
        <v>105</v>
      </c>
      <c r="E41" s="25"/>
      <c r="F41" s="6"/>
      <c r="G41" s="1"/>
    </row>
    <row r="42" spans="1:7" x14ac:dyDescent="0.2">
      <c r="A42" s="14" t="s">
        <v>41</v>
      </c>
      <c r="E42" s="18">
        <f>SUM(E39:E41)</f>
        <v>330990</v>
      </c>
      <c r="F42" s="6"/>
      <c r="G42" s="1"/>
    </row>
    <row r="43" spans="1:7" x14ac:dyDescent="0.2">
      <c r="A43" s="14"/>
      <c r="E43" s="22"/>
      <c r="F43" s="6"/>
      <c r="G43" s="1"/>
    </row>
    <row r="44" spans="1:7" x14ac:dyDescent="0.2">
      <c r="A44" s="23" t="s">
        <v>42</v>
      </c>
      <c r="E44" s="22"/>
      <c r="F44" s="6"/>
      <c r="G44" s="1"/>
    </row>
    <row r="45" spans="1:7" x14ac:dyDescent="0.2">
      <c r="A45" s="24" t="s">
        <v>108</v>
      </c>
      <c r="E45" s="22">
        <f>Arbeidsbok!P62</f>
        <v>0</v>
      </c>
      <c r="F45" s="6"/>
      <c r="G45" s="1"/>
    </row>
    <row r="46" spans="1:7" x14ac:dyDescent="0.2">
      <c r="A46" s="24" t="s">
        <v>109</v>
      </c>
      <c r="E46" s="16">
        <f>Arbeidsbok!R62</f>
        <v>49320</v>
      </c>
      <c r="F46" s="6"/>
      <c r="G46" s="1"/>
    </row>
    <row r="47" spans="1:7" x14ac:dyDescent="0.2">
      <c r="A47" s="23" t="s">
        <v>43</v>
      </c>
      <c r="E47" s="18">
        <f>SUM(E45)+E46</f>
        <v>49320</v>
      </c>
      <c r="F47" s="6"/>
      <c r="G47" s="1"/>
    </row>
    <row r="48" spans="1:7" ht="12" customHeight="1" x14ac:dyDescent="0.2">
      <c r="A48" s="23"/>
      <c r="E48" s="22"/>
    </row>
    <row r="49" spans="1:5" ht="13.5" thickBot="1" x14ac:dyDescent="0.25">
      <c r="A49" s="23" t="s">
        <v>44</v>
      </c>
      <c r="B49" s="14"/>
      <c r="E49" s="21">
        <f>E42+E47</f>
        <v>380310</v>
      </c>
    </row>
    <row r="50" spans="1:5" ht="13.5" thickTop="1" x14ac:dyDescent="0.2"/>
    <row r="51" spans="1:5" ht="18" x14ac:dyDescent="0.25">
      <c r="B51" s="4"/>
    </row>
    <row r="52" spans="1:5" ht="18" x14ac:dyDescent="0.25">
      <c r="B52" s="4"/>
    </row>
    <row r="53" spans="1:5" ht="18" x14ac:dyDescent="0.25">
      <c r="B53" s="4"/>
    </row>
    <row r="54" spans="1:5" ht="18" x14ac:dyDescent="0.25">
      <c r="B54" s="4"/>
    </row>
  </sheetData>
  <phoneticPr fontId="0" type="noConversion"/>
  <pageMargins left="0.75" right="0.75" top="1" bottom="1" header="0.5" footer="0.5"/>
  <pageSetup paperSize="9" orientation="portrait" r:id="rId1"/>
  <headerFooter alignWithMargins="0"/>
  <cellWatches>
    <cellWatch r="E39"/>
  </cellWatche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view="pageLayout" zoomScaleNormal="100" workbookViewId="0">
      <selection activeCell="D14" sqref="D14"/>
    </sheetView>
  </sheetViews>
  <sheetFormatPr baseColWidth="10" defaultRowHeight="12.75" x14ac:dyDescent="0.2"/>
  <cols>
    <col min="1" max="1" width="26" style="29" customWidth="1"/>
    <col min="2" max="2" width="11.42578125" style="31"/>
    <col min="3" max="3" width="4.42578125" style="29" customWidth="1"/>
    <col min="4" max="10" width="11.42578125" style="29"/>
    <col min="11" max="18" width="11.42578125" style="32"/>
    <col min="19" max="16384" width="11.42578125" style="29"/>
  </cols>
  <sheetData>
    <row r="1" spans="1:18" s="27" customFormat="1" ht="15" x14ac:dyDescent="0.25">
      <c r="A1" s="27" t="s">
        <v>110</v>
      </c>
      <c r="B1" s="28" t="s">
        <v>115</v>
      </c>
      <c r="C1" s="29"/>
      <c r="D1" s="37" t="s">
        <v>116</v>
      </c>
      <c r="E1" s="29"/>
      <c r="F1" s="29"/>
      <c r="G1" s="29"/>
      <c r="H1" s="29"/>
      <c r="I1" s="29"/>
      <c r="J1" s="29"/>
      <c r="K1" s="30"/>
      <c r="L1" s="30"/>
      <c r="M1" s="30"/>
      <c r="N1" s="30"/>
      <c r="O1" s="30"/>
      <c r="P1" s="30"/>
      <c r="Q1" s="30"/>
      <c r="R1" s="30"/>
    </row>
    <row r="2" spans="1:18" s="27" customFormat="1" ht="30" customHeight="1" x14ac:dyDescent="0.25">
      <c r="A2" s="29" t="s">
        <v>157</v>
      </c>
      <c r="B2" s="31">
        <v>25700</v>
      </c>
      <c r="C2" s="29"/>
      <c r="D2" s="84">
        <f>B2+21900-25700-3250</f>
        <v>18650</v>
      </c>
      <c r="E2" s="29"/>
      <c r="F2" s="29"/>
      <c r="G2" s="29"/>
      <c r="H2" s="29"/>
      <c r="I2" s="29"/>
      <c r="J2" s="29"/>
      <c r="K2" s="30"/>
      <c r="L2" s="30"/>
      <c r="M2" s="30"/>
      <c r="N2" s="30"/>
      <c r="O2" s="30"/>
      <c r="P2" s="30"/>
      <c r="Q2" s="30"/>
      <c r="R2" s="30"/>
    </row>
    <row r="3" spans="1:18" x14ac:dyDescent="0.2">
      <c r="A3" s="29" t="s">
        <v>117</v>
      </c>
      <c r="B3" s="31">
        <v>35200</v>
      </c>
      <c r="D3" s="84">
        <f>B3-35200+45700</f>
        <v>45700</v>
      </c>
    </row>
    <row r="4" spans="1:18" x14ac:dyDescent="0.2">
      <c r="A4" s="33" t="s">
        <v>118</v>
      </c>
      <c r="B4" s="31">
        <v>75460</v>
      </c>
      <c r="D4" s="84">
        <f>B4+23000-75460</f>
        <v>23000</v>
      </c>
    </row>
    <row r="5" spans="1:18" x14ac:dyDescent="0.2">
      <c r="A5" s="33" t="s">
        <v>119</v>
      </c>
      <c r="B5" s="31">
        <v>7500</v>
      </c>
      <c r="D5" s="84">
        <f>B5+39700-7500</f>
        <v>39700</v>
      </c>
    </row>
    <row r="6" spans="1:18" x14ac:dyDescent="0.2">
      <c r="A6" s="33" t="s">
        <v>120</v>
      </c>
      <c r="B6" s="36" t="s">
        <v>120</v>
      </c>
    </row>
    <row r="7" spans="1:18" ht="13.5" thickBot="1" x14ac:dyDescent="0.25">
      <c r="A7" s="34" t="s">
        <v>111</v>
      </c>
      <c r="B7" s="35">
        <f>SUM(B2:B6)</f>
        <v>143860</v>
      </c>
      <c r="D7" s="35">
        <f>SUM(D2:D6)</f>
        <v>127050</v>
      </c>
    </row>
    <row r="11" spans="1:18" s="27" customFormat="1" ht="15" x14ac:dyDescent="0.25">
      <c r="A11" s="27" t="s">
        <v>112</v>
      </c>
      <c r="B11" s="28" t="s">
        <v>115</v>
      </c>
      <c r="C11" s="30"/>
      <c r="D11" s="37" t="s">
        <v>116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</row>
    <row r="12" spans="1:18" ht="32.25" customHeight="1" x14ac:dyDescent="0.2">
      <c r="A12" s="33" t="s">
        <v>121</v>
      </c>
      <c r="B12" s="36">
        <v>25450</v>
      </c>
      <c r="D12" s="85">
        <f>B12-25450</f>
        <v>0</v>
      </c>
    </row>
    <row r="13" spans="1:18" x14ac:dyDescent="0.2">
      <c r="A13" s="33" t="s">
        <v>122</v>
      </c>
      <c r="B13" s="36">
        <v>3740</v>
      </c>
      <c r="D13" s="84">
        <f>B13-3740+11250</f>
        <v>11250</v>
      </c>
    </row>
    <row r="14" spans="1:18" x14ac:dyDescent="0.2">
      <c r="A14" s="33" t="s">
        <v>123</v>
      </c>
      <c r="B14" s="36">
        <v>15000</v>
      </c>
      <c r="D14" s="85">
        <f>B14-15000</f>
        <v>0</v>
      </c>
    </row>
    <row r="15" spans="1:18" x14ac:dyDescent="0.2">
      <c r="A15" s="33" t="s">
        <v>113</v>
      </c>
      <c r="B15" s="31">
        <v>1750</v>
      </c>
      <c r="D15" s="84">
        <f>B15+2400-1750</f>
        <v>2400</v>
      </c>
    </row>
    <row r="16" spans="1:18" x14ac:dyDescent="0.2">
      <c r="A16" s="29" t="s">
        <v>124</v>
      </c>
      <c r="B16" s="36">
        <v>8125</v>
      </c>
      <c r="D16" s="84">
        <f>B16+35670-7780-345</f>
        <v>35670</v>
      </c>
    </row>
    <row r="17" spans="1:4" ht="13.5" thickBot="1" x14ac:dyDescent="0.25">
      <c r="A17" s="34" t="s">
        <v>111</v>
      </c>
      <c r="B17" s="35">
        <f>SUM(B12:B16)</f>
        <v>54065</v>
      </c>
      <c r="D17" s="35">
        <f>SUM(D12:D16)</f>
        <v>49320</v>
      </c>
    </row>
  </sheetData>
  <pageMargins left="0.7" right="0.7" top="0.75" bottom="0.75" header="0.3" footer="0.3"/>
  <pageSetup paperSize="9" orientation="portrait" horizontalDpi="150" verticalDpi="150" r:id="rId1"/>
  <headerFooter>
    <oddHeader>&amp;C&amp;G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Arbeidsbok</vt:lpstr>
      <vt:lpstr>Resultatregnskap og balanse</vt:lpstr>
      <vt:lpstr>Saldoliste</vt:lpstr>
      <vt:lpstr>Arbeidsbok!Utskriftstitler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Arnt Larsen</dc:creator>
  <cp:lastModifiedBy>Trine</cp:lastModifiedBy>
  <cp:lastPrinted>2010-08-10T12:15:19Z</cp:lastPrinted>
  <dcterms:created xsi:type="dcterms:W3CDTF">2001-12-23T08:56:49Z</dcterms:created>
  <dcterms:modified xsi:type="dcterms:W3CDTF">2014-07-07T20:05:59Z</dcterms:modified>
</cp:coreProperties>
</file>